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defaultThemeVersion="124226"/>
  <mc:AlternateContent xmlns:mc="http://schemas.openxmlformats.org/markup-compatibility/2006">
    <mc:Choice Requires="x15">
      <x15ac:absPath xmlns:x15ac="http://schemas.microsoft.com/office/spreadsheetml/2010/11/ac" url="G:\共有ドライブ\パブリックのドキュメント\パブリックのドキュメント\（特定含）処遇改善加算届出書・実績報告\令和5年処遇改善実績報告\県指定　介護保険\"/>
    </mc:Choice>
  </mc:AlternateContent>
  <xr:revisionPtr revIDLastSave="0" documentId="13_ncr:1_{C7D1FBF2-71F9-41E3-B649-6728A28A1232}" xr6:coauthVersionLast="47" xr6:coauthVersionMax="47" xr10:uidLastSave="{00000000-0000-0000-0000-000000000000}"/>
  <bookViews>
    <workbookView xWindow="10800" yWindow="0" windowWidth="8360" windowHeight="10170" firstSheet="2"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AJ78" i="15" s="1"/>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<sst xmlns="http://schemas.openxmlformats.org/spreadsheetml/2006/main" count="415" uniqueCount="318">
  <si>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</si>
  <si>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</si>
  <si>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</si>
  <si>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</si>
  <si>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</si>
  <si>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</si>
  <si>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</si>
  <si>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</si>
  <si>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</si>
  <si>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</si>
  <si>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</si>
  <si>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</si>
  <si>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</si>
  <si>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</si>
  <si>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</si>
  <si>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</si>
  <si>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</si>
  <si>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</si>
  <si>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</si>
  <si>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</si>
  <si>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</si>
  <si>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</si>
  <si>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</si>
  <si>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</si>
  <si>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</si>
  <si>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</si>
  <si>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</si>
  <si>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</si>
  <si>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</si>
  <si>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</si>
  <si>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</si>
  <si>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</si>
  <si>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</si>
  <si>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</si>
  <si>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</si>
  <si>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</si>
  <si>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</si>
  <si>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</si>
  <si>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</si>
  <si>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</si>
  <si>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</si>
  <si>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</si>
  <si>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</si>
  <si>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</si>
  <si>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</si>
  <si>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</si>
  <si>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</si>
  <si>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</si>
  <si>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</si>
  <si>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</si>
  <si>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</si>
  <si>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</si>
  <si>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</si>
  <si>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</si>
  <si>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</si>
  <si>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</si>
  <si>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</si>
  <si>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</si>
  <si>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</si>
  <si>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</si>
  <si>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</si>
  <si>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</si>
  <si>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</si>
  <si>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</si>
  <si>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</si>
  <si>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</si>
  <si>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</si>
  <si>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</si>
  <si>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</si>
  <si>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</si>
  <si>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</si>
  <si>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</si>
  <si>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</si>
  <si>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</si>
  <si>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</si>
  <si>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</si>
  <si>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</si>
  <si>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</si>
  <si>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</si>
  <si>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</si>
  <si>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</si>
  <si>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</si>
  <si>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</si>
  <si>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</si>
  <si>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</si>
  <si>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</si>
  <si>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</si>
  <si>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</si>
  <si>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</si>
  <si>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</si>
  <si>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</si>
  <si>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</si>
  <si>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</si>
  <si>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</si>
  <si>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</si>
  <si>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</si>
  <si>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</si>
  <si>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</si>
  <si>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</si>
  <si>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</si>
  <si>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</si>
  <si>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</si>
  <si>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</si>
  <si>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</si>
  <si>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</si>
  <si>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</si>
  <si>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</si>
  <si>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</si>
  <si>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</si>
  <si>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</si>
  <si>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</si>
  <si>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</si>
  <si>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</si>
  <si>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</si>
  <si>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</si>
  <si>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</si>
  <si>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</si>
  <si>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</si>
  <si>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</si>
  <si>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</si>
  <si>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</si>
  <si>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</si>
  <si>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</si>
  <si>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</si>
  <si>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</si>
  <si>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</si>
  <si>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</si>
  <si>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</si>
  <si>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</si>
  <si>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</si>
  <si>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</si>
  <si>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</si>
  <si>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</si>
  <si>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</si>
  <si>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</si>
  <si>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</si>
  <si>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</si>
  <si>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</si>
  <si>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</si>
  <si>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</si>
  <si>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</si>
  <si>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</si>
  <si>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</si>
  <si>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</si>
  <si>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</si>
  <si>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</si>
  <si>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</si>
  <si>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</si>
  <si>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</si>
  <si>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</si>
  <si>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</si>
  <si>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</si>
  <si>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</si>
  <si>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</si>
  <si>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</si>
  <si>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</si>
  <si>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</si>
  <si>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</si>
  <si>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</si>
  <si>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</si>
  <si>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</si>
  <si>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</si>
  <si>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</si>
  <si>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</si>
  <si>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</si>
  <si>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</si>
  <si>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</si>
  <si>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</si>
  <si>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</si>
  <si>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</si>
  <si>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</si>
  <si>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</si>
  <si>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</si>
  <si>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</si>
  <si>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</si>
  <si>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</si>
  <si>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</si>
  <si>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</si>
  <si>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</si>
  <si>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</si>
  <si>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</si>
  <si>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</si>
  <si>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</si>
  <si>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</si>
  <si>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</si>
  <si>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</si>
  <si>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</si>
  <si>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</si>
  <si>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</si>
  <si>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</si>
  <si>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</si>
  <si>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</si>
  <si>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</si>
  <si>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</si>
  <si>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</si>
  <si>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</si>
  <si>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</si>
  <si>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</si>
  <si>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</si>
  <si>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</si>
  <si>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</si>
  <si>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</si>
  <si>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</si>
  <si>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</si>
  <si>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</si>
  <si>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</si>
  <si>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</si>
  <si>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</si>
  <si>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</si>
  <si>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</si>
  <si>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</si>
  <si>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</si>
  <si>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</si>
  <si>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</si>
  <si>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</si>
  <si>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</si>
  <si>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</si>
  <si>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</si>
  <si>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</si>
  <si>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</si>
  <si>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</si>
  <si>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</si>
  <si>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</si>
  <si>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</si>
  <si>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</si>
  <si>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</si>
  <si>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</si>
  <si>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</si>
  <si>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</si>
  <si>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</si>
  <si>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</si>
  <si>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</si>
  <si>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</si>
  <si>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</si>
  <si>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</si>
  <si>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</si>
  <si>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</si>
  <si>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</si>
  <si>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</si>
  <si>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</si>
  <si>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</si>
  <si>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</si>
  <si>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</si>
  <si>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</si>
  <si>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</si>
  <si>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</si>
  <si>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</si>
  <si>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</si>
  <si>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</si>
  <si>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</si>
  <si>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</si>
  <si>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</si>
  <si>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</si>
  <si>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</si>
  <si>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</si>
  <si>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</si>
  <si>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</si>
  <si>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</si>
  <si>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</si>
  <si>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</si>
  <si>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</si>
  <si>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</si>
  <si>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</si>
  <si>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</si>
  <si>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</si>
  <si>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</si>
  <si>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</si>
  <si>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</si>
  <si>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</si>
  <si>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</si>
  <si>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</si>
  <si>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</si>
  <si>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</si>
  <si>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</si>
  <si>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</si>
  <si>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</si>
  <si>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</si>
  <si>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</si>
  <si>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</si>
  <si>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</si>
  <si>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</si>
  <si>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</si>
  <si>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</si>
  <si>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</si>
  <si>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</si>
  <si>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</si>
  <si>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</si>
  <si>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</si>
  <si>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</si>
  <si>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神奈川県</t>
    <rPh sb="0" eb="4">
      <t>カナガワケン</t>
    </rPh>
    <phoneticPr fontId="2"/>
  </si>
  <si>
    <t>合同会社カジュアル</t>
    <phoneticPr fontId="2"/>
  </si>
  <si>
    <t>ゴウドウカイシャカジュアル</t>
    <phoneticPr fontId="2"/>
  </si>
  <si>
    <t>神奈川県秦野市曽屋2丁目6ｰ30</t>
    <phoneticPr fontId="2"/>
  </si>
  <si>
    <t>清水ハイツ101</t>
    <phoneticPr fontId="2"/>
  </si>
  <si>
    <t>代表社員</t>
    <phoneticPr fontId="2"/>
  </si>
  <si>
    <t>田口誠</t>
    <phoneticPr fontId="2"/>
  </si>
  <si>
    <t>タグチマコト</t>
    <phoneticPr fontId="2"/>
  </si>
  <si>
    <t>0463-67-7376</t>
    <phoneticPr fontId="2"/>
  </si>
  <si>
    <t>michibiki@michibiki-care.jp</t>
    <phoneticPr fontId="2"/>
  </si>
  <si>
    <t>1472802162</t>
    <phoneticPr fontId="2"/>
  </si>
  <si>
    <t>神奈川県</t>
    <rPh sb="0" eb="4">
      <t>カナガワケン</t>
    </rPh>
    <phoneticPr fontId="2"/>
  </si>
  <si>
    <t>秦野市</t>
    <rPh sb="0" eb="3">
      <t>ハダノシ</t>
    </rPh>
    <phoneticPr fontId="2"/>
  </si>
  <si>
    <t>秦野市</t>
    <phoneticPr fontId="2"/>
  </si>
  <si>
    <t>訪問介護みちびき</t>
    <phoneticPr fontId="2"/>
  </si>
  <si>
    <t>定期巡回随時対応型訪問介護看護みちびき</t>
    <phoneticPr fontId="2"/>
  </si>
  <si>
    <t>1492800220</t>
    <phoneticPr fontId="2"/>
  </si>
  <si>
    <t>1492800238</t>
    <phoneticPr fontId="2"/>
  </si>
  <si>
    <t>夜間対応型訪問介護みちびき</t>
    <phoneticPr fontId="2"/>
  </si>
  <si>
    <t>訪問介護みちびき（総合事業）</t>
    <phoneticPr fontId="2"/>
  </si>
  <si>
    <t>14A2800052</t>
    <phoneticPr fontId="2"/>
  </si>
  <si>
    <t>定期巡回･随時対応型訪問介護看護</t>
  </si>
  <si>
    <t>加算Ⅰ</t>
  </si>
  <si>
    <t>特定Ⅱ</t>
  </si>
  <si>
    <t>○</t>
  </si>
  <si>
    <t>代表社員</t>
    <rPh sb="0" eb="2">
      <t>ダイヒョウ</t>
    </rPh>
    <rPh sb="2" eb="4">
      <t>シャイン</t>
    </rPh>
    <phoneticPr fontId="4"/>
  </si>
  <si>
    <t>田口誠</t>
    <rPh sb="0" eb="2">
      <t>タグチ</t>
    </rPh>
    <rPh sb="2" eb="3">
      <t>マコト</t>
    </rPh>
    <phoneticPr fontId="4"/>
  </si>
  <si>
    <t>秦野市</t>
    <phoneticPr fontId="2"/>
  </si>
  <si>
    <t>神奈川県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</si>
</sst>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8"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checked="Checked"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checked="Checked"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checked="Checked"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checked="Checked" fmlaLink="$E$119" lockText="1" noThreeD="1"/>
</file>

<file path=xl/ctrlProps/ctrlProp19.xml><?xml version="1.0" encoding="utf-8"?>
<formControlPr xmlns="http://schemas.microsoft.com/office/spreadsheetml/2009/9/main" objectType="CheckBox" checked="Checked"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checked="Checked" fmlaLink="$E$124" lockText="1" noThreeD="1"/>
</file>

<file path=xl/ctrlProps/ctrlProp24.xml><?xml version="1.0" encoding="utf-8"?>
<formControlPr xmlns="http://schemas.microsoft.com/office/spreadsheetml/2009/9/main" objectType="CheckBox" checked="Checked"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checked="Checked" fmlaLink="$E$127" lockText="1" noThreeD="1"/>
</file>

<file path=xl/ctrlProps/ctrlProp27.xml><?xml version="1.0" encoding="utf-8"?>
<formControlPr xmlns="http://schemas.microsoft.com/office/spreadsheetml/2009/9/main" objectType="CheckBox" checked="Checked"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checked="Checked"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checked="Checked" fmlaLink="$E$107" lockText="1" noThreeD="1"/>
</file>

<file path=xl/ctrlProps/ctrlProp7.xml><?xml version="1.0" encoding="utf-8"?>
<formControlPr xmlns="http://schemas.microsoft.com/office/spreadsheetml/2009/9/main" objectType="CheckBox" checked="Checked" fmlaLink="$E$108" lockText="1" noThreeD="1"/>
</file>

<file path=xl/ctrlProps/ctrlProp8.xml><?xml version="1.0" encoding="utf-8"?>
<formControlPr xmlns="http://schemas.microsoft.com/office/spreadsheetml/2009/9/main" objectType="CheckBox" checked="Checked"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04341" y="685452"/>
          <a:ext cx="3778385" cy="88980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977" y="1489534"/>
          <a:ext cx="9285723" cy="142572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168275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168275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6350</xdr:colOff>
          <xdr:row>84</xdr:row>
          <xdr:rowOff>152400</xdr:rowOff>
        </xdr:from>
        <xdr:to>
          <xdr:col>1</xdr:col>
          <xdr:colOff>38100</xdr:colOff>
          <xdr:row>85</xdr:row>
          <xdr:rowOff>152400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87</xdr:row>
          <xdr:rowOff>196850</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120650</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120650</xdr:colOff>
          <xdr:row>107</xdr:row>
          <xdr:rowOff>6350</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120650</xdr:colOff>
          <xdr:row>108</xdr:row>
          <xdr:rowOff>6350</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120650</xdr:colOff>
          <xdr:row>109</xdr:row>
          <xdr:rowOff>6350</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4</xdr:col>
          <xdr:colOff>120650</xdr:colOff>
          <xdr:row>109</xdr:row>
          <xdr:rowOff>165100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120650</xdr:colOff>
          <xdr:row>111</xdr:row>
          <xdr:rowOff>6350</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120650</xdr:colOff>
          <xdr:row>112</xdr:row>
          <xdr:rowOff>6350</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120650</xdr:colOff>
          <xdr:row>112</xdr:row>
          <xdr:rowOff>120650</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120650</xdr:colOff>
          <xdr:row>114</xdr:row>
          <xdr:rowOff>6350</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4</xdr:col>
          <xdr:colOff>120650</xdr:colOff>
          <xdr:row>114</xdr:row>
          <xdr:rowOff>152400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120650</xdr:colOff>
          <xdr:row>116</xdr:row>
          <xdr:rowOff>6350</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120650</xdr:colOff>
          <xdr:row>117</xdr:row>
          <xdr:rowOff>6350</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4</xdr:col>
          <xdr:colOff>120650</xdr:colOff>
          <xdr:row>117</xdr:row>
          <xdr:rowOff>152400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120650</xdr:colOff>
          <xdr:row>118</xdr:row>
          <xdr:rowOff>120650</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120650</xdr:colOff>
          <xdr:row>120</xdr:row>
          <xdr:rowOff>6350</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120650</xdr:colOff>
          <xdr:row>120</xdr:row>
          <xdr:rowOff>120650</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120650</xdr:colOff>
          <xdr:row>122</xdr:row>
          <xdr:rowOff>6350</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4</xdr:col>
          <xdr:colOff>120650</xdr:colOff>
          <xdr:row>122</xdr:row>
          <xdr:rowOff>152400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120650</xdr:colOff>
          <xdr:row>124</xdr:row>
          <xdr:rowOff>6350</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120650</xdr:colOff>
          <xdr:row>125</xdr:row>
          <xdr:rowOff>6350</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120650</xdr:colOff>
          <xdr:row>126</xdr:row>
          <xdr:rowOff>6350</xdr:rowOff>
        </xdr:to>
        <xdr:sp macro="" textlink="">
          <xdr:nvSpPr>
            <xdr:cNvPr id="15456" name="Check Box 161" hidden="1">
              <a:extLst>
                <a:ext uri="{63B3BB69-23CF-44E3-9099-C40C66FF867C}">
                  <a14:compatExt spid="_x0000_s15521"/>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120650</xdr:colOff>
          <xdr:row>127</xdr:row>
          <xdr:rowOff>6350</xdr:rowOff>
        </xdr:to>
        <xdr:sp macro="" textlink="">
          <xdr:nvSpPr>
            <xdr:cNvPr id="15457" name="Check Box 162" hidden="1">
              <a:extLst>
                <a:ext uri="{63B3BB69-23CF-44E3-9099-C40C66FF867C}">
                  <a14:compatExt spid="_x0000_s15522"/>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120650</xdr:colOff>
          <xdr:row>128</xdr:row>
          <xdr:rowOff>6350</xdr:rowOff>
        </xdr:to>
        <xdr:sp macro="" textlink="">
          <xdr:nvSpPr>
            <xdr:cNvPr id="15458" name="Check Box 163" hidden="1">
              <a:extLst>
                <a:ext uri="{63B3BB69-23CF-44E3-9099-C40C66FF867C}">
                  <a14:compatExt spid="_x0000_s15523"/>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15459" name="Check Box 164" hidden="1">
              <a:extLst>
                <a:ext uri="{63B3BB69-23CF-44E3-9099-C40C66FF867C}">
                  <a14:compatExt spid="_x0000_s15524"/>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15460" name="Check Box 193" hidden="1">
              <a:extLst>
                <a:ext uri="{63B3BB69-23CF-44E3-9099-C40C66FF867C}">
                  <a14:compatExt spid="_x0000_s15553"/>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73</xdr:row>
          <xdr:rowOff>165100</xdr:rowOff>
        </xdr:to>
        <xdr:sp macro="" textlink="">
          <xdr:nvSpPr>
            <xdr:cNvPr id="15461" name="Check Box 198" hidden="1">
              <a:extLst>
                <a:ext uri="{63B3BB69-23CF-44E3-9099-C40C66FF867C}">
                  <a14:compatExt spid="_x0000_s15558"/>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73</xdr:row>
          <xdr:rowOff>171450</xdr:rowOff>
        </xdr:to>
        <xdr:sp macro="" textlink="">
          <xdr:nvSpPr>
            <xdr:cNvPr id="15462" name="Check Box 199" hidden="1">
              <a:extLst>
                <a:ext uri="{63B3BB69-23CF-44E3-9099-C40C66FF867C}">
                  <a14:compatExt spid="_x0000_s15559"/>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73</xdr:row>
          <xdr:rowOff>165100</xdr:rowOff>
        </xdr:to>
        <xdr:sp macro="" textlink="">
          <xdr:nvSpPr>
            <xdr:cNvPr id="15466" name="Check Box 200" hidden="1">
              <a:extLst>
                <a:ext uri="{63B3BB69-23CF-44E3-9099-C40C66FF867C}">
                  <a14:compatExt spid="_x0000_s15560"/>
                </a:ext>
                <a:ext uri="{FF2B5EF4-FFF2-40B4-BE49-F238E27FC236}">
                  <a16:creationId xmlns:a16="http://schemas.microsoft.com/office/drawing/2014/main" id="{00000000-0008-0000-01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15468" name="Check Box 220" hidden="1">
              <a:extLst>
                <a:ext uri="{63B3BB69-23CF-44E3-9099-C40C66FF867C}">
                  <a14:compatExt spid="_x0000_s15580"/>
                </a:ext>
                <a:ext uri="{FF2B5EF4-FFF2-40B4-BE49-F238E27FC236}">
                  <a16:creationId xmlns:a16="http://schemas.microsoft.com/office/drawing/2014/main" id="{00000000-0008-0000-01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topLeftCell="A55" zoomScale="83" zoomScaleNormal="100" zoomScaleSheetLayoutView="90" workbookViewId="0">
      <selection activeCell="X53" sqref="X53:Y56"/>
    </sheetView>
  </sheetViews>
  <sheetFormatPr defaultColWidth="9" defaultRowHeight="20.149999999999999" customHeight="1" x14ac:dyDescent="0.2"/>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x14ac:dyDescent="0.2">
      <c r="A1" s="19" t="s">
        <v>125</v>
      </c>
      <c r="AC1" t="s">
        <v>41</v>
      </c>
    </row>
    <row r="2" spans="1:29" ht="11.25" customHeight="1" x14ac:dyDescent="0.2">
      <c r="A2" s="20"/>
    </row>
    <row r="3" spans="1:29" s="21" customFormat="1" ht="24" customHeight="1" x14ac:dyDescent="0.2">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x14ac:dyDescent="0.2">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x14ac:dyDescent="0.2">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x14ac:dyDescent="0.2">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49999999999999" customHeight="1" x14ac:dyDescent="0.2">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x14ac:dyDescent="0.2">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x14ac:dyDescent="0.2">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x14ac:dyDescent="0.2">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x14ac:dyDescent="0.2">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x14ac:dyDescent="0.2">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x14ac:dyDescent="0.2">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x14ac:dyDescent="0.2">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x14ac:dyDescent="0.2">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x14ac:dyDescent="0.2">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x14ac:dyDescent="0.2">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x14ac:dyDescent="0.2">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x14ac:dyDescent="0.2">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x14ac:dyDescent="0.2">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x14ac:dyDescent="0.2">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x14ac:dyDescent="0.2">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x14ac:dyDescent="0.2">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x14ac:dyDescent="0.2">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x14ac:dyDescent="0.2">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x14ac:dyDescent="0.2">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x14ac:dyDescent="0.25">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x14ac:dyDescent="0.25">
      <c r="A32" s="22"/>
      <c r="B32" s="26" t="s">
        <v>109</v>
      </c>
      <c r="C32" s="392" t="s">
        <v>289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x14ac:dyDescent="0.2">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x14ac:dyDescent="0.25">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x14ac:dyDescent="0.2">
      <c r="A36" s="22"/>
      <c r="B36" s="27" t="s">
        <v>39</v>
      </c>
      <c r="C36" s="346" t="s">
        <v>0</v>
      </c>
      <c r="D36" s="346"/>
      <c r="E36" s="346"/>
      <c r="F36" s="346"/>
      <c r="G36" s="346"/>
      <c r="H36" s="346"/>
      <c r="I36" s="346"/>
      <c r="J36" s="346"/>
      <c r="K36" s="346"/>
      <c r="L36" s="347"/>
      <c r="M36" s="395" t="s">
        <v>291</v>
      </c>
      <c r="N36" s="396"/>
      <c r="O36" s="396"/>
      <c r="P36" s="396"/>
      <c r="Q36" s="396"/>
      <c r="R36" s="396"/>
      <c r="S36" s="396"/>
      <c r="T36" s="396"/>
      <c r="U36" s="396"/>
      <c r="V36" s="396"/>
      <c r="W36" s="397"/>
      <c r="X36" s="398"/>
      <c r="Y36" s="22"/>
      <c r="Z36" s="22"/>
      <c r="AA36" s="22"/>
    </row>
    <row r="37" spans="1:29" ht="20.149999999999999" customHeight="1" thickBot="1" x14ac:dyDescent="0.25">
      <c r="A37" s="22"/>
      <c r="B37" s="28"/>
      <c r="C37" s="346" t="s">
        <v>42</v>
      </c>
      <c r="D37" s="346"/>
      <c r="E37" s="346"/>
      <c r="F37" s="346"/>
      <c r="G37" s="346"/>
      <c r="H37" s="346"/>
      <c r="I37" s="346"/>
      <c r="J37" s="346"/>
      <c r="K37" s="346"/>
      <c r="L37" s="347"/>
      <c r="M37" s="348" t="s">
        <v>290</v>
      </c>
      <c r="N37" s="349"/>
      <c r="O37" s="349"/>
      <c r="P37" s="349"/>
      <c r="Q37" s="349"/>
      <c r="R37" s="349"/>
      <c r="S37" s="349"/>
      <c r="T37" s="349"/>
      <c r="U37" s="350"/>
      <c r="V37" s="350"/>
      <c r="W37" s="351"/>
      <c r="X37" s="352"/>
      <c r="Y37" s="22"/>
      <c r="Z37" s="22"/>
      <c r="AA37" s="22"/>
      <c r="AC37" t="s">
        <v>43</v>
      </c>
    </row>
    <row r="38" spans="1:29" ht="20.149999999999999" customHeight="1" thickBot="1" x14ac:dyDescent="0.25">
      <c r="A38" s="22"/>
      <c r="B38" s="27" t="s">
        <v>44</v>
      </c>
      <c r="C38" s="346" t="s">
        <v>45</v>
      </c>
      <c r="D38" s="346"/>
      <c r="E38" s="346"/>
      <c r="F38" s="346"/>
      <c r="G38" s="346"/>
      <c r="H38" s="346"/>
      <c r="I38" s="346"/>
      <c r="J38" s="346"/>
      <c r="K38" s="346"/>
      <c r="L38" s="347"/>
      <c r="M38" s="7">
        <v>2</v>
      </c>
      <c r="N38" s="8">
        <v>5</v>
      </c>
      <c r="O38" s="8">
        <v>7</v>
      </c>
      <c r="P38" s="29" t="s">
        <v>110</v>
      </c>
      <c r="Q38" s="8">
        <v>0</v>
      </c>
      <c r="R38" s="8">
        <v>0</v>
      </c>
      <c r="S38" s="8">
        <v>3</v>
      </c>
      <c r="T38" s="9">
        <v>1</v>
      </c>
      <c r="U38" s="30"/>
      <c r="V38" s="31"/>
      <c r="W38" s="31"/>
      <c r="X38" s="31"/>
      <c r="Y38" s="22"/>
      <c r="Z38" s="22"/>
      <c r="AA38" s="22"/>
      <c r="AC38" t="str">
        <f>CONCATENATE(M38,N38,O38,P38,Q38,R38,S38,T38)</f>
        <v>257－0031</v>
      </c>
    </row>
    <row r="39" spans="1:29" ht="20.149999999999999" customHeight="1" x14ac:dyDescent="0.2">
      <c r="A39" s="22"/>
      <c r="B39" s="32"/>
      <c r="C39" s="346" t="s">
        <v>46</v>
      </c>
      <c r="D39" s="346"/>
      <c r="E39" s="346"/>
      <c r="F39" s="346"/>
      <c r="G39" s="346"/>
      <c r="H39" s="346"/>
      <c r="I39" s="346"/>
      <c r="J39" s="346"/>
      <c r="K39" s="346"/>
      <c r="L39" s="347"/>
      <c r="M39" s="348" t="s">
        <v>292</v>
      </c>
      <c r="N39" s="349"/>
      <c r="O39" s="349"/>
      <c r="P39" s="349"/>
      <c r="Q39" s="349"/>
      <c r="R39" s="349"/>
      <c r="S39" s="349"/>
      <c r="T39" s="349"/>
      <c r="U39" s="378"/>
      <c r="V39" s="378"/>
      <c r="W39" s="379"/>
      <c r="X39" s="380"/>
      <c r="Y39" s="22"/>
      <c r="Z39" s="22"/>
      <c r="AA39" s="22"/>
    </row>
    <row r="40" spans="1:29" ht="20.149999999999999" customHeight="1" x14ac:dyDescent="0.2">
      <c r="A40" s="22"/>
      <c r="B40" s="28"/>
      <c r="C40" s="346" t="s">
        <v>47</v>
      </c>
      <c r="D40" s="346"/>
      <c r="E40" s="346"/>
      <c r="F40" s="346"/>
      <c r="G40" s="346"/>
      <c r="H40" s="346"/>
      <c r="I40" s="346"/>
      <c r="J40" s="346"/>
      <c r="K40" s="346"/>
      <c r="L40" s="347"/>
      <c r="M40" s="348" t="s">
        <v>293</v>
      </c>
      <c r="N40" s="349"/>
      <c r="O40" s="349"/>
      <c r="P40" s="349"/>
      <c r="Q40" s="349"/>
      <c r="R40" s="349"/>
      <c r="S40" s="349"/>
      <c r="T40" s="349"/>
      <c r="U40" s="349"/>
      <c r="V40" s="349"/>
      <c r="W40" s="388"/>
      <c r="X40" s="389"/>
      <c r="Y40" s="22"/>
      <c r="Z40" s="22"/>
      <c r="AA40" s="22"/>
    </row>
    <row r="41" spans="1:29" ht="20.149999999999999" customHeight="1" x14ac:dyDescent="0.2">
      <c r="A41" s="22"/>
      <c r="B41" s="27" t="s">
        <v>48</v>
      </c>
      <c r="C41" s="346" t="s">
        <v>49</v>
      </c>
      <c r="D41" s="346"/>
      <c r="E41" s="346"/>
      <c r="F41" s="346"/>
      <c r="G41" s="346"/>
      <c r="H41" s="346"/>
      <c r="I41" s="346"/>
      <c r="J41" s="346"/>
      <c r="K41" s="346"/>
      <c r="L41" s="347"/>
      <c r="M41" s="348" t="s">
        <v>294</v>
      </c>
      <c r="N41" s="349"/>
      <c r="O41" s="349"/>
      <c r="P41" s="349"/>
      <c r="Q41" s="349"/>
      <c r="R41" s="349"/>
      <c r="S41" s="349"/>
      <c r="T41" s="349"/>
      <c r="U41" s="349"/>
      <c r="V41" s="349"/>
      <c r="W41" s="388"/>
      <c r="X41" s="389"/>
      <c r="Y41" s="22"/>
      <c r="Z41" s="22"/>
      <c r="AA41" s="22"/>
    </row>
    <row r="42" spans="1:29" ht="20.149999999999999" customHeight="1" x14ac:dyDescent="0.2">
      <c r="A42" s="22"/>
      <c r="B42" s="28"/>
      <c r="C42" s="346" t="s">
        <v>50</v>
      </c>
      <c r="D42" s="346"/>
      <c r="E42" s="346"/>
      <c r="F42" s="346"/>
      <c r="G42" s="346"/>
      <c r="H42" s="346"/>
      <c r="I42" s="346"/>
      <c r="J42" s="346"/>
      <c r="K42" s="346"/>
      <c r="L42" s="347"/>
      <c r="M42" s="385" t="s">
        <v>295</v>
      </c>
      <c r="N42" s="350"/>
      <c r="O42" s="350"/>
      <c r="P42" s="350"/>
      <c r="Q42" s="350"/>
      <c r="R42" s="350"/>
      <c r="S42" s="350"/>
      <c r="T42" s="350"/>
      <c r="U42" s="350"/>
      <c r="V42" s="350"/>
      <c r="W42" s="351"/>
      <c r="X42" s="352"/>
      <c r="Y42" s="22"/>
      <c r="Z42" s="22"/>
      <c r="AA42" s="22"/>
    </row>
    <row r="43" spans="1:29" ht="20.149999999999999" customHeight="1" x14ac:dyDescent="0.2">
      <c r="A43" s="22"/>
      <c r="B43" s="386" t="s">
        <v>51</v>
      </c>
      <c r="C43" s="346" t="s">
        <v>52</v>
      </c>
      <c r="D43" s="346"/>
      <c r="E43" s="346"/>
      <c r="F43" s="346"/>
      <c r="G43" s="346"/>
      <c r="H43" s="346"/>
      <c r="I43" s="346"/>
      <c r="J43" s="346"/>
      <c r="K43" s="346"/>
      <c r="L43" s="347"/>
      <c r="M43" s="348" t="s">
        <v>296</v>
      </c>
      <c r="N43" s="349"/>
      <c r="O43" s="349"/>
      <c r="P43" s="349"/>
      <c r="Q43" s="349"/>
      <c r="R43" s="349"/>
      <c r="S43" s="349"/>
      <c r="T43" s="349"/>
      <c r="U43" s="349"/>
      <c r="V43" s="349"/>
      <c r="W43" s="388"/>
      <c r="X43" s="389"/>
      <c r="Y43" s="22"/>
      <c r="Z43" s="22"/>
      <c r="AA43" s="22"/>
    </row>
    <row r="44" spans="1:29" ht="20.149999999999999" customHeight="1" x14ac:dyDescent="0.2">
      <c r="A44" s="22"/>
      <c r="B44" s="387"/>
      <c r="C44" s="390" t="s">
        <v>50</v>
      </c>
      <c r="D44" s="390"/>
      <c r="E44" s="390"/>
      <c r="F44" s="390"/>
      <c r="G44" s="390"/>
      <c r="H44" s="390"/>
      <c r="I44" s="390"/>
      <c r="J44" s="390"/>
      <c r="K44" s="390"/>
      <c r="L44" s="390"/>
      <c r="M44" s="348" t="s">
        <v>295</v>
      </c>
      <c r="N44" s="349"/>
      <c r="O44" s="349"/>
      <c r="P44" s="349"/>
      <c r="Q44" s="349"/>
      <c r="R44" s="349"/>
      <c r="S44" s="349"/>
      <c r="T44" s="349"/>
      <c r="U44" s="349"/>
      <c r="V44" s="349"/>
      <c r="W44" s="388"/>
      <c r="X44" s="389"/>
      <c r="Y44" s="22"/>
      <c r="Z44" s="22"/>
      <c r="AA44" s="22"/>
    </row>
    <row r="45" spans="1:29" ht="20.149999999999999" customHeight="1" x14ac:dyDescent="0.2">
      <c r="A45" s="22"/>
      <c r="B45" s="27" t="s">
        <v>37</v>
      </c>
      <c r="C45" s="346" t="s">
        <v>23</v>
      </c>
      <c r="D45" s="346"/>
      <c r="E45" s="346"/>
      <c r="F45" s="346"/>
      <c r="G45" s="346"/>
      <c r="H45" s="346"/>
      <c r="I45" s="346"/>
      <c r="J45" s="346"/>
      <c r="K45" s="346"/>
      <c r="L45" s="347"/>
      <c r="M45" s="377" t="s">
        <v>297</v>
      </c>
      <c r="N45" s="378"/>
      <c r="O45" s="378"/>
      <c r="P45" s="378"/>
      <c r="Q45" s="378"/>
      <c r="R45" s="378"/>
      <c r="S45" s="378"/>
      <c r="T45" s="378"/>
      <c r="U45" s="378"/>
      <c r="V45" s="378"/>
      <c r="W45" s="379"/>
      <c r="X45" s="380"/>
      <c r="Y45" s="22"/>
      <c r="Z45" s="22"/>
      <c r="AA45" s="22"/>
    </row>
    <row r="46" spans="1:29" ht="20.149999999999999" customHeight="1" thickBot="1" x14ac:dyDescent="0.25">
      <c r="A46" s="22"/>
      <c r="B46" s="33"/>
      <c r="C46" s="346" t="s">
        <v>53</v>
      </c>
      <c r="D46" s="346"/>
      <c r="E46" s="346"/>
      <c r="F46" s="346"/>
      <c r="G46" s="346"/>
      <c r="H46" s="346"/>
      <c r="I46" s="346"/>
      <c r="J46" s="346"/>
      <c r="K46" s="346"/>
      <c r="L46" s="347"/>
      <c r="M46" s="381" t="s">
        <v>298</v>
      </c>
      <c r="N46" s="382"/>
      <c r="O46" s="382"/>
      <c r="P46" s="382"/>
      <c r="Q46" s="382"/>
      <c r="R46" s="382"/>
      <c r="S46" s="382"/>
      <c r="T46" s="382"/>
      <c r="U46" s="382"/>
      <c r="V46" s="382"/>
      <c r="W46" s="383"/>
      <c r="X46" s="384"/>
      <c r="Y46" s="22"/>
      <c r="Z46" s="22"/>
      <c r="AA46" s="22"/>
    </row>
    <row r="47" spans="1:29" ht="16.5"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x14ac:dyDescent="0.2">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x14ac:dyDescent="0.2">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x14ac:dyDescent="0.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x14ac:dyDescent="0.2">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x14ac:dyDescent="0.25">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x14ac:dyDescent="0.2">
      <c r="A53" s="22"/>
      <c r="B53" s="38">
        <v>1</v>
      </c>
      <c r="C53" s="373" t="s">
        <v>299</v>
      </c>
      <c r="D53" s="374"/>
      <c r="E53" s="374"/>
      <c r="F53" s="374"/>
      <c r="G53" s="374"/>
      <c r="H53" s="374"/>
      <c r="I53" s="374"/>
      <c r="J53" s="374"/>
      <c r="K53" s="374"/>
      <c r="L53" s="375"/>
      <c r="M53" s="364" t="s">
        <v>300</v>
      </c>
      <c r="N53" s="365"/>
      <c r="O53" s="365"/>
      <c r="P53" s="365"/>
      <c r="Q53" s="366"/>
      <c r="R53" s="367" t="s">
        <v>289</v>
      </c>
      <c r="S53" s="368"/>
      <c r="T53" s="368"/>
      <c r="U53" s="368"/>
      <c r="V53" s="369"/>
      <c r="W53" s="10" t="s">
        <v>316</v>
      </c>
      <c r="X53" s="11" t="s">
        <v>303</v>
      </c>
      <c r="Y53" s="12" t="s">
        <v>11</v>
      </c>
      <c r="Z53" s="39"/>
      <c r="AA53" s="40"/>
    </row>
    <row r="54" spans="1:27" ht="38.25" customHeight="1" x14ac:dyDescent="0.2">
      <c r="A54" s="22"/>
      <c r="B54" s="41">
        <f>B53+1</f>
        <v>2</v>
      </c>
      <c r="C54" s="356" t="s">
        <v>305</v>
      </c>
      <c r="D54" s="357"/>
      <c r="E54" s="357"/>
      <c r="F54" s="357"/>
      <c r="G54" s="357"/>
      <c r="H54" s="357"/>
      <c r="I54" s="357"/>
      <c r="J54" s="357"/>
      <c r="K54" s="357"/>
      <c r="L54" s="358"/>
      <c r="M54" s="359" t="s">
        <v>301</v>
      </c>
      <c r="N54" s="360"/>
      <c r="O54" s="360"/>
      <c r="P54" s="360"/>
      <c r="Q54" s="361"/>
      <c r="R54" s="353" t="s">
        <v>317</v>
      </c>
      <c r="S54" s="354"/>
      <c r="T54" s="354"/>
      <c r="U54" s="354"/>
      <c r="V54" s="355"/>
      <c r="W54" s="13" t="s">
        <v>301</v>
      </c>
      <c r="X54" s="14" t="s">
        <v>304</v>
      </c>
      <c r="Y54" s="15" t="s">
        <v>310</v>
      </c>
      <c r="Z54" s="39"/>
      <c r="AA54" s="40"/>
    </row>
    <row r="55" spans="1:27" ht="38.25" customHeight="1" x14ac:dyDescent="0.2">
      <c r="A55" s="22"/>
      <c r="B55" s="41">
        <f t="shared" ref="B55:B118" si="0">B54+1</f>
        <v>3</v>
      </c>
      <c r="C55" s="356" t="s">
        <v>306</v>
      </c>
      <c r="D55" s="357"/>
      <c r="E55" s="357"/>
      <c r="F55" s="357"/>
      <c r="G55" s="357"/>
      <c r="H55" s="357"/>
      <c r="I55" s="357"/>
      <c r="J55" s="357"/>
      <c r="K55" s="357"/>
      <c r="L55" s="358"/>
      <c r="M55" s="353" t="s">
        <v>301</v>
      </c>
      <c r="N55" s="354"/>
      <c r="O55" s="354"/>
      <c r="P55" s="354"/>
      <c r="Q55" s="355"/>
      <c r="R55" s="353" t="s">
        <v>317</v>
      </c>
      <c r="S55" s="354"/>
      <c r="T55" s="354"/>
      <c r="U55" s="354"/>
      <c r="V55" s="355"/>
      <c r="W55" s="13" t="s">
        <v>302</v>
      </c>
      <c r="X55" s="14" t="s">
        <v>307</v>
      </c>
      <c r="Y55" s="15" t="s">
        <v>12</v>
      </c>
      <c r="Z55" s="39"/>
      <c r="AA55" s="40"/>
    </row>
    <row r="56" spans="1:27" ht="38.25" customHeight="1" x14ac:dyDescent="0.2">
      <c r="A56" s="22"/>
      <c r="B56" s="41">
        <f t="shared" si="0"/>
        <v>4</v>
      </c>
      <c r="C56" s="356" t="s">
        <v>309</v>
      </c>
      <c r="D56" s="357"/>
      <c r="E56" s="357"/>
      <c r="F56" s="357"/>
      <c r="G56" s="357"/>
      <c r="H56" s="357"/>
      <c r="I56" s="357"/>
      <c r="J56" s="357"/>
      <c r="K56" s="357"/>
      <c r="L56" s="358"/>
      <c r="M56" s="353" t="s">
        <v>301</v>
      </c>
      <c r="N56" s="354"/>
      <c r="O56" s="354"/>
      <c r="P56" s="354"/>
      <c r="Q56" s="355"/>
      <c r="R56" s="353" t="s">
        <v>317</v>
      </c>
      <c r="S56" s="354"/>
      <c r="T56" s="354"/>
      <c r="U56" s="354"/>
      <c r="V56" s="355"/>
      <c r="W56" s="13" t="s">
        <v>302</v>
      </c>
      <c r="X56" s="14" t="s">
        <v>308</v>
      </c>
      <c r="Y56" s="15" t="s">
        <v>105</v>
      </c>
      <c r="Z56" s="39"/>
      <c r="AA56" s="40"/>
    </row>
    <row r="57" spans="1:27" ht="38.25" customHeight="1" x14ac:dyDescent="0.2">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x14ac:dyDescent="0.2">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x14ac:dyDescent="0.2">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x14ac:dyDescent="0.2">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x14ac:dyDescent="0.2">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x14ac:dyDescent="0.2">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x14ac:dyDescent="0.2">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x14ac:dyDescent="0.2">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x14ac:dyDescent="0.2">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x14ac:dyDescent="0.2">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x14ac:dyDescent="0.2">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x14ac:dyDescent="0.2">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x14ac:dyDescent="0.2">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x14ac:dyDescent="0.2">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x14ac:dyDescent="0.2">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x14ac:dyDescent="0.2">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x14ac:dyDescent="0.2">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x14ac:dyDescent="0.2">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x14ac:dyDescent="0.2">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x14ac:dyDescent="0.2">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x14ac:dyDescent="0.2">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x14ac:dyDescent="0.2">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x14ac:dyDescent="0.2">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x14ac:dyDescent="0.2">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x14ac:dyDescent="0.2">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x14ac:dyDescent="0.2">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x14ac:dyDescent="0.2">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x14ac:dyDescent="0.2">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x14ac:dyDescent="0.2">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x14ac:dyDescent="0.2">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x14ac:dyDescent="0.2">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x14ac:dyDescent="0.2">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x14ac:dyDescent="0.2">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x14ac:dyDescent="0.2">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x14ac:dyDescent="0.2">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x14ac:dyDescent="0.2">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x14ac:dyDescent="0.2">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x14ac:dyDescent="0.2">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x14ac:dyDescent="0.2">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x14ac:dyDescent="0.2">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x14ac:dyDescent="0.2">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x14ac:dyDescent="0.2">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x14ac:dyDescent="0.2">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x14ac:dyDescent="0.2">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x14ac:dyDescent="0.2">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x14ac:dyDescent="0.2">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x14ac:dyDescent="0.2">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x14ac:dyDescent="0.2">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x14ac:dyDescent="0.2">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x14ac:dyDescent="0.2">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x14ac:dyDescent="0.2">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x14ac:dyDescent="0.2">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x14ac:dyDescent="0.2">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x14ac:dyDescent="0.2">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x14ac:dyDescent="0.2">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x14ac:dyDescent="0.2">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x14ac:dyDescent="0.2">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x14ac:dyDescent="0.2">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x14ac:dyDescent="0.2">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x14ac:dyDescent="0.2">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x14ac:dyDescent="0.2">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x14ac:dyDescent="0.2">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x14ac:dyDescent="0.2">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x14ac:dyDescent="0.2">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x14ac:dyDescent="0.2">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x14ac:dyDescent="0.2">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x14ac:dyDescent="0.2">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x14ac:dyDescent="0.2">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x14ac:dyDescent="0.2">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x14ac:dyDescent="0.2">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x14ac:dyDescent="0.2">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x14ac:dyDescent="0.2">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x14ac:dyDescent="0.2">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x14ac:dyDescent="0.2">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x14ac:dyDescent="0.2">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x14ac:dyDescent="0.2">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x14ac:dyDescent="0.2">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x14ac:dyDescent="0.2">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x14ac:dyDescent="0.2">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x14ac:dyDescent="0.2">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x14ac:dyDescent="0.2">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x14ac:dyDescent="0.2">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x14ac:dyDescent="0.2">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x14ac:dyDescent="0.2">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x14ac:dyDescent="0.2">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x14ac:dyDescent="0.2">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x14ac:dyDescent="0.2">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x14ac:dyDescent="0.2">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x14ac:dyDescent="0.2">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x14ac:dyDescent="0.2">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x14ac:dyDescent="0.2">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x14ac:dyDescent="0.2">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x14ac:dyDescent="0.2">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x14ac:dyDescent="0.2">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x14ac:dyDescent="0.2">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x14ac:dyDescent="0.25">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x14ac:dyDescent="0.2">
      <c r="A153" s="42"/>
    </row>
    <row r="154" spans="1:27" ht="28.5" customHeight="1" x14ac:dyDescent="0.2">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49999999999999" customHeight="1" x14ac:dyDescent="0.2">
      <c r="V158" s="44"/>
      <c r="W158" s="44"/>
    </row>
    <row r="159" spans="1:27" ht="20.149999999999999" customHeight="1" x14ac:dyDescent="0.2">
      <c r="V159" s="45"/>
      <c r="W159" s="45"/>
    </row>
    <row r="160" spans="1:27" ht="20.149999999999999" customHeight="1" x14ac:dyDescent="0.2">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N68" zoomScaleNormal="120" zoomScaleSheetLayoutView="100" workbookViewId="0">
      <selection activeCell="Y1" sqref="Y1:AB1"/>
    </sheetView>
  </sheetViews>
  <sheetFormatPr defaultColWidth="9" defaultRowHeight="13" x14ac:dyDescent="0.2"/>
  <cols>
    <col min="1" max="1" width="2.453125" customWidth="1"/>
    <col min="2" max="6" width="2.7265625" customWidth="1"/>
    <col min="7" max="36" width="2.453125" customWidth="1"/>
    <col min="37" max="37" width="2.36328125" customWidth="1"/>
    <col min="38" max="38" width="9.26953125" customWidth="1"/>
  </cols>
  <sheetData>
    <row r="1" spans="1:45" ht="19.5" customHeight="1" x14ac:dyDescent="0.2">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神奈川県</v>
      </c>
      <c r="AD1" s="589"/>
      <c r="AE1" s="589"/>
      <c r="AF1" s="589"/>
      <c r="AG1" s="589"/>
      <c r="AH1" s="589"/>
      <c r="AI1" s="589"/>
      <c r="AJ1" s="589"/>
    </row>
    <row r="2" spans="1:45" ht="12" customHeigh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x14ac:dyDescent="0.2">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x14ac:dyDescent="0.2">
      <c r="A4" s="22"/>
      <c r="B4" s="62"/>
      <c r="C4" s="62"/>
      <c r="D4" s="62"/>
      <c r="E4" s="62"/>
      <c r="F4" s="62"/>
      <c r="G4" s="62"/>
      <c r="H4" s="62"/>
      <c r="I4" s="62"/>
      <c r="J4" s="62"/>
      <c r="K4" s="62"/>
      <c r="L4" s="62"/>
      <c r="M4" s="62"/>
      <c r="N4" s="62"/>
      <c r="O4" s="62"/>
      <c r="P4" s="62"/>
      <c r="Q4" s="62"/>
      <c r="R4" s="62"/>
      <c r="S4" s="62"/>
      <c r="T4" s="62"/>
      <c r="U4" s="63" t="s">
        <v>118</v>
      </c>
      <c r="V4" s="618">
        <v>5</v>
      </c>
      <c r="W4" s="618"/>
      <c r="X4" s="64" t="s">
        <v>22</v>
      </c>
      <c r="Y4" s="21"/>
      <c r="Z4" s="62"/>
      <c r="AA4" s="62"/>
      <c r="AB4" s="62"/>
      <c r="AC4" s="65"/>
      <c r="AD4" s="22"/>
      <c r="AE4" s="22"/>
      <c r="AF4" s="24"/>
      <c r="AG4" s="62"/>
      <c r="AH4" s="62"/>
      <c r="AI4" s="62"/>
      <c r="AJ4" s="62"/>
    </row>
    <row r="5" spans="1:45" ht="14" x14ac:dyDescent="0.2">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x14ac:dyDescent="0.2">
      <c r="A7" s="610" t="s">
        <v>40</v>
      </c>
      <c r="B7" s="611"/>
      <c r="C7" s="611"/>
      <c r="D7" s="611"/>
      <c r="E7" s="611"/>
      <c r="F7" s="611"/>
      <c r="G7" s="487" t="str">
        <f>IF(基本情報入力シート!M36="","",基本情報入力シート!M36)</f>
        <v>ゴウドウカイシャカジュアル</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x14ac:dyDescent="0.2">
      <c r="A8" s="599" t="s">
        <v>39</v>
      </c>
      <c r="B8" s="600"/>
      <c r="C8" s="600"/>
      <c r="D8" s="600"/>
      <c r="E8" s="600"/>
      <c r="F8" s="600"/>
      <c r="G8" s="612" t="str">
        <f>IF(基本情報入力シート!M37="","",基本情報入力シート!M37)</f>
        <v>合同会社カジュアル</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x14ac:dyDescent="0.2">
      <c r="A9" s="593" t="s">
        <v>35</v>
      </c>
      <c r="B9" s="594"/>
      <c r="C9" s="594"/>
      <c r="D9" s="594"/>
      <c r="E9" s="594"/>
      <c r="F9" s="594"/>
      <c r="G9" s="67" t="s">
        <v>1</v>
      </c>
      <c r="H9" s="601" t="str">
        <f>IF(基本情報入力シート!AC38="－","",基本情報入力シート!AC38)</f>
        <v>257－0031</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x14ac:dyDescent="0.2">
      <c r="A10" s="595"/>
      <c r="B10" s="596"/>
      <c r="C10" s="596"/>
      <c r="D10" s="596"/>
      <c r="E10" s="596"/>
      <c r="F10" s="596"/>
      <c r="G10" s="615" t="str">
        <f>IF(基本情報入力シート!M39="","",基本情報入力シート!M39)</f>
        <v>神奈川県秦野市曽屋2丁目6ｰ30</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x14ac:dyDescent="0.2">
      <c r="A11" s="597"/>
      <c r="B11" s="598"/>
      <c r="C11" s="598"/>
      <c r="D11" s="598"/>
      <c r="E11" s="598"/>
      <c r="F11" s="598"/>
      <c r="G11" s="590" t="str">
        <f>IF(基本情報入力シート!M40="","",基本情報入力シート!M40)</f>
        <v>清水ハイツ101</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x14ac:dyDescent="0.2">
      <c r="A12" s="606" t="s">
        <v>0</v>
      </c>
      <c r="B12" s="607"/>
      <c r="C12" s="607"/>
      <c r="D12" s="607"/>
      <c r="E12" s="607"/>
      <c r="F12" s="607"/>
      <c r="G12" s="487" t="str">
        <f>IF(基本情報入力シート!M43="","",基本情報入力シート!M43)</f>
        <v>タグチマコト</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x14ac:dyDescent="0.2">
      <c r="A13" s="595" t="s">
        <v>36</v>
      </c>
      <c r="B13" s="596"/>
      <c r="C13" s="596"/>
      <c r="D13" s="596"/>
      <c r="E13" s="596"/>
      <c r="F13" s="596"/>
      <c r="G13" s="590" t="str">
        <f>IF(基本情報入力シート!M44="","",基本情報入力シート!M44)</f>
        <v>田口誠</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x14ac:dyDescent="0.2">
      <c r="A14" s="619" t="s">
        <v>37</v>
      </c>
      <c r="B14" s="619"/>
      <c r="C14" s="619"/>
      <c r="D14" s="619"/>
      <c r="E14" s="619"/>
      <c r="F14" s="619"/>
      <c r="G14" s="605" t="s">
        <v>23</v>
      </c>
      <c r="H14" s="605"/>
      <c r="I14" s="605"/>
      <c r="J14" s="599"/>
      <c r="K14" s="620" t="str">
        <f>IF(基本情報入力シート!M45="","",基本情報入力シート!M45)</f>
        <v>0463-67-7376</v>
      </c>
      <c r="L14" s="620"/>
      <c r="M14" s="620"/>
      <c r="N14" s="620"/>
      <c r="O14" s="620"/>
      <c r="P14" s="620"/>
      <c r="Q14" s="620"/>
      <c r="R14" s="620"/>
      <c r="S14" s="620"/>
      <c r="T14" s="620"/>
      <c r="U14" s="619" t="s">
        <v>38</v>
      </c>
      <c r="V14" s="619"/>
      <c r="W14" s="619"/>
      <c r="X14" s="619"/>
      <c r="Y14" s="620" t="str">
        <f>IF(基本情報入力シート!M46="","",基本情報入力シート!M46)</f>
        <v>michibiki@michibiki-care.jp</v>
      </c>
      <c r="Z14" s="620"/>
      <c r="AA14" s="620"/>
      <c r="AB14" s="620"/>
      <c r="AC14" s="620"/>
      <c r="AD14" s="620"/>
      <c r="AE14" s="620"/>
      <c r="AF14" s="620"/>
      <c r="AG14" s="620"/>
      <c r="AH14" s="620"/>
      <c r="AI14" s="620"/>
      <c r="AJ14" s="620"/>
      <c r="AS14" s="71"/>
    </row>
    <row r="15" spans="1:45" s="66" customFormat="1" ht="7.5" customHeight="1" thickBot="1" x14ac:dyDescent="0.25">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x14ac:dyDescent="0.2">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x14ac:dyDescent="0.25">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x14ac:dyDescent="0.25">
      <c r="A18" s="80"/>
      <c r="B18" s="47" t="s">
        <v>313</v>
      </c>
      <c r="C18" s="554" t="s">
        <v>234</v>
      </c>
      <c r="D18" s="555"/>
      <c r="E18" s="555"/>
      <c r="F18" s="555"/>
      <c r="G18" s="555"/>
      <c r="H18" s="555"/>
      <c r="I18" s="555"/>
      <c r="J18" s="555"/>
      <c r="K18" s="555"/>
      <c r="L18" s="556"/>
      <c r="M18" s="48" t="s">
        <v>313</v>
      </c>
      <c r="N18" s="557" t="s">
        <v>235</v>
      </c>
      <c r="O18" s="558"/>
      <c r="P18" s="558"/>
      <c r="Q18" s="558"/>
      <c r="R18" s="558"/>
      <c r="S18" s="558"/>
      <c r="T18" s="558"/>
      <c r="U18" s="558"/>
      <c r="V18" s="558"/>
      <c r="W18" s="559"/>
      <c r="X18" s="49" t="s">
        <v>313</v>
      </c>
      <c r="Y18" s="560" t="s">
        <v>236</v>
      </c>
      <c r="Z18" s="561"/>
      <c r="AA18" s="561"/>
      <c r="AB18" s="561"/>
      <c r="AC18" s="561"/>
      <c r="AD18" s="561"/>
      <c r="AE18" s="561"/>
      <c r="AF18" s="561"/>
      <c r="AG18" s="561"/>
      <c r="AH18" s="561"/>
      <c r="AI18" s="562"/>
      <c r="AJ18" s="79"/>
      <c r="AQ18" s="81"/>
    </row>
    <row r="19" spans="1:73" ht="5.25" customHeight="1" thickBot="1" x14ac:dyDescent="0.25">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x14ac:dyDescent="0.2">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x14ac:dyDescent="0.2">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x14ac:dyDescent="0.2">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x14ac:dyDescent="0.2">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x14ac:dyDescent="0.2">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x14ac:dyDescent="0.2">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x14ac:dyDescent="0.2">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x14ac:dyDescent="0.2">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x14ac:dyDescent="0.2">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x14ac:dyDescent="0.2">
      <c r="A30" s="104" t="s">
        <v>25</v>
      </c>
      <c r="B30" s="474" t="s">
        <v>114</v>
      </c>
      <c r="C30" s="474"/>
      <c r="D30" s="570">
        <f>IF(V4=0,"",V4)</f>
        <v>5</v>
      </c>
      <c r="E30" s="570"/>
      <c r="F30" s="105" t="s">
        <v>115</v>
      </c>
      <c r="G30" s="106"/>
      <c r="H30" s="106"/>
      <c r="I30" s="106"/>
      <c r="J30" s="106"/>
      <c r="K30" s="106"/>
      <c r="L30" s="106"/>
      <c r="M30" s="106"/>
      <c r="N30" s="106"/>
      <c r="O30" s="107"/>
      <c r="P30" s="602">
        <f>P35+W35+AD35</f>
        <v>21277221</v>
      </c>
      <c r="Q30" s="603"/>
      <c r="R30" s="603"/>
      <c r="S30" s="603"/>
      <c r="T30" s="603"/>
      <c r="U30" s="604"/>
      <c r="V30" s="108" t="s">
        <v>4</v>
      </c>
    </row>
    <row r="31" spans="1:73" ht="30.75" customHeight="1" x14ac:dyDescent="0.2">
      <c r="A31" s="104" t="s">
        <v>26</v>
      </c>
      <c r="B31" s="542" t="s">
        <v>237</v>
      </c>
      <c r="C31" s="543"/>
      <c r="D31" s="543"/>
      <c r="E31" s="543"/>
      <c r="F31" s="543"/>
      <c r="G31" s="543"/>
      <c r="H31" s="543"/>
      <c r="I31" s="543"/>
      <c r="J31" s="543"/>
      <c r="K31" s="543"/>
      <c r="L31" s="543"/>
      <c r="M31" s="543"/>
      <c r="N31" s="543"/>
      <c r="O31" s="566"/>
      <c r="P31" s="567">
        <f>P36+W36+AD36</f>
        <v>21614710</v>
      </c>
      <c r="Q31" s="568"/>
      <c r="R31" s="568"/>
      <c r="S31" s="568"/>
      <c r="T31" s="568"/>
      <c r="U31" s="569"/>
      <c r="V31" s="109" t="s">
        <v>4</v>
      </c>
    </row>
    <row r="32" spans="1:73" ht="3" customHeight="1" x14ac:dyDescent="0.2">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x14ac:dyDescent="0.25">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x14ac:dyDescent="0.25">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x14ac:dyDescent="0.25">
      <c r="A35" s="104" t="s">
        <v>25</v>
      </c>
      <c r="B35" s="474" t="s">
        <v>114</v>
      </c>
      <c r="C35" s="474"/>
      <c r="D35" s="570">
        <f>IF(V4=0,"",V4)</f>
        <v>5</v>
      </c>
      <c r="E35" s="570"/>
      <c r="F35" s="552" t="s">
        <v>181</v>
      </c>
      <c r="G35" s="552"/>
      <c r="H35" s="552"/>
      <c r="I35" s="552"/>
      <c r="J35" s="552"/>
      <c r="K35" s="552"/>
      <c r="L35" s="552"/>
      <c r="M35" s="552"/>
      <c r="N35" s="552"/>
      <c r="O35" s="553"/>
      <c r="P35" s="511">
        <f>IF('別紙様式3-2'!P7="","",'別紙様式3-2'!P7)</f>
        <v>14359439</v>
      </c>
      <c r="Q35" s="512"/>
      <c r="R35" s="512"/>
      <c r="S35" s="512"/>
      <c r="T35" s="512"/>
      <c r="U35" s="512"/>
      <c r="V35" s="113" t="s">
        <v>4</v>
      </c>
      <c r="W35" s="511">
        <f>IF('別紙様式3-2'!P8="","",'別紙様式3-2'!P8)</f>
        <v>4402696</v>
      </c>
      <c r="X35" s="512"/>
      <c r="Y35" s="512"/>
      <c r="Z35" s="512"/>
      <c r="AA35" s="512"/>
      <c r="AB35" s="512"/>
      <c r="AC35" s="113" t="s">
        <v>4</v>
      </c>
      <c r="AD35" s="511">
        <f>IF('別紙様式3-2'!P9="","",'別紙様式3-2'!P9)</f>
        <v>2515086</v>
      </c>
      <c r="AE35" s="512"/>
      <c r="AF35" s="512"/>
      <c r="AG35" s="512"/>
      <c r="AH35" s="512"/>
      <c r="AI35" s="512"/>
      <c r="AJ35" s="114" t="s">
        <v>4</v>
      </c>
    </row>
    <row r="36" spans="1:48" ht="30" customHeight="1" thickBot="1" x14ac:dyDescent="0.25">
      <c r="A36" s="104" t="s">
        <v>26</v>
      </c>
      <c r="B36" s="542" t="s">
        <v>238</v>
      </c>
      <c r="C36" s="543"/>
      <c r="D36" s="543"/>
      <c r="E36" s="543"/>
      <c r="F36" s="543"/>
      <c r="G36" s="543"/>
      <c r="H36" s="543"/>
      <c r="I36" s="543"/>
      <c r="J36" s="543"/>
      <c r="K36" s="543"/>
      <c r="L36" s="543"/>
      <c r="M36" s="543"/>
      <c r="N36" s="543"/>
      <c r="O36" s="543"/>
      <c r="P36" s="645">
        <v>14646627</v>
      </c>
      <c r="Q36" s="646"/>
      <c r="R36" s="646"/>
      <c r="S36" s="646"/>
      <c r="T36" s="646"/>
      <c r="U36" s="647"/>
      <c r="V36" s="107" t="s">
        <v>4</v>
      </c>
      <c r="W36" s="567">
        <f>IFERROR(S76+Y76+AE76,"")</f>
        <v>4402696</v>
      </c>
      <c r="X36" s="568"/>
      <c r="Y36" s="568"/>
      <c r="Z36" s="568"/>
      <c r="AA36" s="568"/>
      <c r="AB36" s="569"/>
      <c r="AC36" s="115" t="s">
        <v>4</v>
      </c>
      <c r="AD36" s="567">
        <f>IFERROR(S94+S96,"")</f>
        <v>2565387</v>
      </c>
      <c r="AE36" s="568"/>
      <c r="AF36" s="568"/>
      <c r="AG36" s="568"/>
      <c r="AH36" s="568"/>
      <c r="AI36" s="569"/>
      <c r="AJ36" s="115" t="s">
        <v>4</v>
      </c>
    </row>
    <row r="37" spans="1:48" ht="5.25" customHeight="1" x14ac:dyDescent="0.2">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x14ac:dyDescent="0.25">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x14ac:dyDescent="0.25">
      <c r="A39" s="121" t="s">
        <v>25</v>
      </c>
      <c r="B39" s="473" t="s">
        <v>114</v>
      </c>
      <c r="C39" s="473"/>
      <c r="D39" s="547">
        <f>IF(V4=0,"",V4)</f>
        <v>5</v>
      </c>
      <c r="E39" s="547"/>
      <c r="F39" s="540" t="s">
        <v>135</v>
      </c>
      <c r="G39" s="540"/>
      <c r="H39" s="540"/>
      <c r="I39" s="540"/>
      <c r="J39" s="540"/>
      <c r="K39" s="540"/>
      <c r="L39" s="540"/>
      <c r="M39" s="540"/>
      <c r="N39" s="540"/>
      <c r="O39" s="541"/>
      <c r="P39" s="571">
        <f>P40-P41</f>
        <v>101999914</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x14ac:dyDescent="0.25">
      <c r="A40" s="519"/>
      <c r="B40" s="577" t="s">
        <v>182</v>
      </c>
      <c r="C40" s="577"/>
      <c r="D40" s="577"/>
      <c r="E40" s="577"/>
      <c r="F40" s="577"/>
      <c r="G40" s="577"/>
      <c r="H40" s="577"/>
      <c r="I40" s="577"/>
      <c r="J40" s="577"/>
      <c r="K40" s="577"/>
      <c r="L40" s="577"/>
      <c r="M40" s="577"/>
      <c r="N40" s="577"/>
      <c r="O40" s="578"/>
      <c r="P40" s="581">
        <v>123614624</v>
      </c>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x14ac:dyDescent="0.25">
      <c r="A41" s="520"/>
      <c r="B41" s="579" t="s">
        <v>183</v>
      </c>
      <c r="C41" s="579"/>
      <c r="D41" s="579"/>
      <c r="E41" s="579"/>
      <c r="F41" s="579"/>
      <c r="G41" s="579"/>
      <c r="H41" s="579"/>
      <c r="I41" s="579"/>
      <c r="J41" s="579"/>
      <c r="K41" s="579"/>
      <c r="L41" s="579"/>
      <c r="M41" s="579"/>
      <c r="N41" s="579"/>
      <c r="O41" s="580"/>
      <c r="P41" s="584">
        <f>P31</f>
        <v>21614710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x14ac:dyDescent="0.25">
      <c r="A42" s="121" t="s">
        <v>26</v>
      </c>
      <c r="B42" s="575" t="s">
        <v>239</v>
      </c>
      <c r="C42" s="576"/>
      <c r="D42" s="576"/>
      <c r="E42" s="576"/>
      <c r="F42" s="576"/>
      <c r="G42" s="576"/>
      <c r="H42" s="576"/>
      <c r="I42" s="576"/>
      <c r="J42" s="576"/>
      <c r="K42" s="576"/>
      <c r="L42" s="576"/>
      <c r="M42" s="576"/>
      <c r="N42" s="576"/>
      <c r="O42" s="576"/>
      <c r="P42" s="571">
        <f>P43-P44-P45-P46-P47</f>
        <v>82252733</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x14ac:dyDescent="0.25">
      <c r="A43" s="528"/>
      <c r="B43" s="578" t="s">
        <v>130</v>
      </c>
      <c r="C43" s="649"/>
      <c r="D43" s="649"/>
      <c r="E43" s="649"/>
      <c r="F43" s="649"/>
      <c r="G43" s="649"/>
      <c r="H43" s="649"/>
      <c r="I43" s="649"/>
      <c r="J43" s="649"/>
      <c r="K43" s="649"/>
      <c r="L43" s="649"/>
      <c r="M43" s="649"/>
      <c r="N43" s="649"/>
      <c r="O43" s="650"/>
      <c r="P43" s="534">
        <v>100695312</v>
      </c>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x14ac:dyDescent="0.25">
      <c r="A44" s="529"/>
      <c r="B44" s="578" t="s">
        <v>131</v>
      </c>
      <c r="C44" s="649"/>
      <c r="D44" s="649"/>
      <c r="E44" s="649"/>
      <c r="F44" s="649"/>
      <c r="G44" s="649"/>
      <c r="H44" s="649"/>
      <c r="I44" s="649"/>
      <c r="J44" s="649"/>
      <c r="K44" s="649"/>
      <c r="L44" s="649"/>
      <c r="M44" s="649"/>
      <c r="N44" s="649"/>
      <c r="O44" s="650"/>
      <c r="P44" s="534">
        <v>12604236</v>
      </c>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x14ac:dyDescent="0.25">
      <c r="A45" s="529"/>
      <c r="B45" s="578" t="s">
        <v>132</v>
      </c>
      <c r="C45" s="649"/>
      <c r="D45" s="649"/>
      <c r="E45" s="649"/>
      <c r="F45" s="649"/>
      <c r="G45" s="649"/>
      <c r="H45" s="649"/>
      <c r="I45" s="649"/>
      <c r="J45" s="649"/>
      <c r="K45" s="649"/>
      <c r="L45" s="649"/>
      <c r="M45" s="649"/>
      <c r="N45" s="649"/>
      <c r="O45" s="650"/>
      <c r="P45" s="534">
        <v>4684426</v>
      </c>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x14ac:dyDescent="0.25">
      <c r="A46" s="529"/>
      <c r="B46" s="537" t="s">
        <v>133</v>
      </c>
      <c r="C46" s="538"/>
      <c r="D46" s="538"/>
      <c r="E46" s="538"/>
      <c r="F46" s="538"/>
      <c r="G46" s="538"/>
      <c r="H46" s="538"/>
      <c r="I46" s="538"/>
      <c r="J46" s="538"/>
      <c r="K46" s="538"/>
      <c r="L46" s="538"/>
      <c r="M46" s="538"/>
      <c r="N46" s="538"/>
      <c r="O46" s="539"/>
      <c r="P46" s="534">
        <v>1153917</v>
      </c>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x14ac:dyDescent="0.25">
      <c r="A47" s="530"/>
      <c r="B47" s="531" t="s">
        <v>134</v>
      </c>
      <c r="C47" s="532"/>
      <c r="D47" s="532"/>
      <c r="E47" s="532"/>
      <c r="F47" s="532"/>
      <c r="G47" s="532"/>
      <c r="H47" s="532"/>
      <c r="I47" s="532"/>
      <c r="J47" s="532"/>
      <c r="K47" s="532"/>
      <c r="L47" s="532"/>
      <c r="M47" s="532"/>
      <c r="N47" s="532"/>
      <c r="O47" s="533"/>
      <c r="P47" s="534">
        <v>0</v>
      </c>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x14ac:dyDescent="0.2">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x14ac:dyDescent="0.2">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x14ac:dyDescent="0.2">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x14ac:dyDescent="0.2">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x14ac:dyDescent="0.2">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x14ac:dyDescent="0.2">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x14ac:dyDescent="0.2">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x14ac:dyDescent="0.2">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x14ac:dyDescent="0.2">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x14ac:dyDescent="0.25">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x14ac:dyDescent="0.2">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x14ac:dyDescent="0.25">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x14ac:dyDescent="0.2">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x14ac:dyDescent="0.2">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x14ac:dyDescent="0.2">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x14ac:dyDescent="0.2">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x14ac:dyDescent="0.2">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x14ac:dyDescent="0.2">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x14ac:dyDescent="0.2">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x14ac:dyDescent="0.2">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x14ac:dyDescent="0.2">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x14ac:dyDescent="0.2">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x14ac:dyDescent="0.2">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x14ac:dyDescent="0.2">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x14ac:dyDescent="0.2">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x14ac:dyDescent="0.25">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x14ac:dyDescent="0.25">
      <c r="A74" s="423" t="s">
        <v>241</v>
      </c>
      <c r="B74" s="424"/>
      <c r="C74" s="424"/>
      <c r="D74" s="424"/>
      <c r="E74" s="424"/>
      <c r="F74" s="424"/>
      <c r="G74" s="424"/>
      <c r="H74" s="424"/>
      <c r="I74" s="424"/>
      <c r="J74" s="424"/>
      <c r="K74" s="424"/>
      <c r="L74" s="424"/>
      <c r="M74" s="424"/>
      <c r="N74" s="424"/>
      <c r="O74" s="424"/>
      <c r="P74" s="424"/>
      <c r="Q74" s="424"/>
      <c r="R74" s="424"/>
      <c r="S74" s="421" t="b">
        <v>1</v>
      </c>
      <c r="T74" s="422"/>
      <c r="U74" s="422"/>
      <c r="V74" s="422"/>
      <c r="W74" s="422"/>
      <c r="X74" s="50"/>
      <c r="Y74" s="420" t="b">
        <v>1</v>
      </c>
      <c r="Z74" s="420"/>
      <c r="AA74" s="420"/>
      <c r="AB74" s="420"/>
      <c r="AC74" s="420"/>
      <c r="AD74" s="51"/>
      <c r="AE74" s="420" t="b">
        <v>0</v>
      </c>
      <c r="AF74" s="420"/>
      <c r="AG74" s="420"/>
      <c r="AH74" s="420"/>
      <c r="AI74" s="548"/>
      <c r="AJ74" s="150" t="str">
        <f>IF(M18="○", IF(OR(AND(NOT(S74),NOT(Y74),AE74),AND(NOT(S74),NOT(Y74),NOT(AE74))),"×","○"),"")</f>
        <v>○</v>
      </c>
      <c r="AK74" s="407"/>
      <c r="AL74" s="401" t="s">
        <v>196</v>
      </c>
      <c r="AM74" s="408"/>
      <c r="AN74" s="408"/>
      <c r="AO74" s="408"/>
      <c r="AP74" s="408"/>
      <c r="AQ74" s="408"/>
      <c r="AR74" s="408"/>
      <c r="AS74" s="408"/>
      <c r="AT74" s="408"/>
      <c r="AU74" s="408"/>
      <c r="AV74" s="409"/>
    </row>
    <row r="75" spans="1:50" s="66" customFormat="1" ht="18.75" customHeight="1" x14ac:dyDescent="0.2">
      <c r="A75" s="151" t="s">
        <v>168</v>
      </c>
      <c r="B75" s="152"/>
      <c r="C75" s="153"/>
      <c r="D75" s="153"/>
      <c r="E75" s="153"/>
      <c r="F75" s="153"/>
      <c r="G75" s="153"/>
      <c r="H75" s="153"/>
      <c r="I75" s="153"/>
      <c r="J75" s="153"/>
      <c r="K75" s="153"/>
      <c r="L75" s="154"/>
      <c r="M75" s="154"/>
      <c r="N75" s="154"/>
      <c r="O75" s="154"/>
      <c r="P75" s="154"/>
      <c r="Q75" s="154"/>
      <c r="R75" s="154"/>
      <c r="S75" s="503">
        <v>6</v>
      </c>
      <c r="T75" s="484"/>
      <c r="U75" s="484"/>
      <c r="V75" s="484"/>
      <c r="W75" s="484"/>
      <c r="X75" s="52" t="s">
        <v>136</v>
      </c>
      <c r="Y75" s="484">
        <v>18</v>
      </c>
      <c r="Z75" s="484"/>
      <c r="AA75" s="484"/>
      <c r="AB75" s="484"/>
      <c r="AC75" s="484"/>
      <c r="AD75" s="52" t="s">
        <v>136</v>
      </c>
      <c r="AE75" s="484"/>
      <c r="AF75" s="484"/>
      <c r="AG75" s="484"/>
      <c r="AH75" s="484"/>
      <c r="AI75" s="484"/>
      <c r="AJ75" s="155" t="s">
        <v>5</v>
      </c>
      <c r="AK75" s="407"/>
    </row>
    <row r="76" spans="1:50" s="66" customFormat="1" ht="18" customHeight="1" x14ac:dyDescent="0.2">
      <c r="A76" s="156" t="s">
        <v>169</v>
      </c>
      <c r="B76" s="157"/>
      <c r="C76" s="157"/>
      <c r="D76" s="158"/>
      <c r="E76" s="158"/>
      <c r="F76" s="158"/>
      <c r="G76" s="158"/>
      <c r="H76" s="158"/>
      <c r="I76" s="158"/>
      <c r="J76" s="158"/>
      <c r="K76" s="159"/>
      <c r="L76" s="159"/>
      <c r="M76" s="159"/>
      <c r="N76" s="159"/>
      <c r="O76" s="159"/>
      <c r="P76" s="159"/>
      <c r="Q76" s="159"/>
      <c r="R76" s="159"/>
      <c r="S76" s="485">
        <v>3240000</v>
      </c>
      <c r="T76" s="486"/>
      <c r="U76" s="486"/>
      <c r="V76" s="486"/>
      <c r="W76" s="486"/>
      <c r="X76" s="53" t="s">
        <v>4</v>
      </c>
      <c r="Y76" s="486">
        <v>1162696</v>
      </c>
      <c r="Z76" s="486"/>
      <c r="AA76" s="486"/>
      <c r="AB76" s="486"/>
      <c r="AC76" s="486"/>
      <c r="AD76" s="53" t="s">
        <v>140</v>
      </c>
      <c r="AE76" s="486"/>
      <c r="AF76" s="486"/>
      <c r="AG76" s="486"/>
      <c r="AH76" s="486"/>
      <c r="AI76" s="486"/>
      <c r="AJ76" s="160" t="s">
        <v>4</v>
      </c>
      <c r="AK76"/>
    </row>
    <row r="77" spans="1:50" s="66" customFormat="1" ht="18.75" customHeight="1" thickBot="1" x14ac:dyDescent="0.25">
      <c r="A77" s="156" t="s">
        <v>170</v>
      </c>
      <c r="B77" s="161"/>
      <c r="C77" s="162"/>
      <c r="D77" s="163"/>
      <c r="E77" s="158"/>
      <c r="F77" s="158"/>
      <c r="G77" s="158"/>
      <c r="H77" s="158"/>
      <c r="I77" s="158"/>
      <c r="J77" s="158"/>
      <c r="K77" s="159"/>
      <c r="L77" s="159"/>
      <c r="M77" s="159"/>
      <c r="N77" s="159"/>
      <c r="O77" s="159"/>
      <c r="P77" s="159"/>
      <c r="Q77" s="159"/>
      <c r="R77" s="159"/>
      <c r="S77" s="500">
        <f>S76/(S75*12)</f>
        <v>45000</v>
      </c>
      <c r="T77" s="501"/>
      <c r="U77" s="501"/>
      <c r="V77" s="501"/>
      <c r="W77" s="502"/>
      <c r="X77" s="164" t="s">
        <v>140</v>
      </c>
      <c r="Y77" s="501">
        <f>Y76/(Y75*12)</f>
        <v>5382.8518518518522</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x14ac:dyDescent="0.25">
      <c r="A78" s="492" t="s">
        <v>171</v>
      </c>
      <c r="B78" s="493"/>
      <c r="C78" s="493"/>
      <c r="D78" s="493"/>
      <c r="E78" s="493"/>
      <c r="F78" s="493"/>
      <c r="G78" s="493"/>
      <c r="H78" s="493"/>
      <c r="I78" s="493"/>
      <c r="J78" s="493"/>
      <c r="K78" s="493"/>
      <c r="L78" s="493"/>
      <c r="M78" s="493"/>
      <c r="N78" s="493"/>
      <c r="O78" s="493"/>
      <c r="P78" s="493"/>
      <c r="Q78" s="493"/>
      <c r="R78" s="504"/>
      <c r="S78" s="508" t="s">
        <v>128</v>
      </c>
      <c r="T78" s="429">
        <f>IF(Y77, S77/Y77, 1)</f>
        <v>8.3598808286946884</v>
      </c>
      <c r="U78" s="430"/>
      <c r="V78" s="431"/>
      <c r="W78" s="427" t="s">
        <v>129</v>
      </c>
      <c r="X78" s="440"/>
      <c r="Y78" s="435" t="s">
        <v>128</v>
      </c>
      <c r="Z78" s="429">
        <f>IF(Y77,1,0)</f>
        <v>1</v>
      </c>
      <c r="AA78" s="430"/>
      <c r="AB78" s="431"/>
      <c r="AC78" s="427" t="s">
        <v>129</v>
      </c>
      <c r="AD78" s="440"/>
      <c r="AE78" s="435" t="s">
        <v>128</v>
      </c>
      <c r="AF78" s="429" t="e">
        <f>IF(Y77, AE77/Y77, IF(AE77, AE77/S77, 0))</f>
        <v>#DIV/0!</v>
      </c>
      <c r="AG78" s="430"/>
      <c r="AH78" s="431"/>
      <c r="AI78" s="438" t="s">
        <v>129</v>
      </c>
      <c r="AJ78" s="166" t="str">
        <f>IF(M18="○", IF(AND(S74=TRUE, Y74=TRUE), IF(AND(T78&gt;Z78, Z78&gt;0),"○","×"),""),"")</f>
        <v>○</v>
      </c>
      <c r="AK78" s="425"/>
      <c r="AL78" s="401" t="s">
        <v>255</v>
      </c>
      <c r="AM78" s="402"/>
      <c r="AN78" s="402"/>
      <c r="AO78" s="402"/>
      <c r="AP78" s="402"/>
      <c r="AQ78" s="402"/>
      <c r="AR78" s="402"/>
      <c r="AS78" s="402"/>
      <c r="AT78" s="402"/>
      <c r="AU78" s="402"/>
      <c r="AV78" s="403"/>
    </row>
    <row r="79" spans="1:50" s="66" customFormat="1" ht="17.25" customHeight="1" thickBot="1" x14ac:dyDescent="0.25">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x14ac:dyDescent="0.25">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x14ac:dyDescent="0.25">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4402696</v>
      </c>
      <c r="Z81" s="498"/>
      <c r="AA81" s="498"/>
      <c r="AB81" s="498"/>
      <c r="AC81" s="498"/>
      <c r="AD81" s="172" t="s">
        <v>4</v>
      </c>
      <c r="AK81"/>
      <c r="AO81" s="170"/>
      <c r="AP81" s="170"/>
      <c r="AQ81" s="170"/>
      <c r="AR81" s="170"/>
      <c r="AS81" s="170"/>
      <c r="AT81" s="171"/>
      <c r="AU81" s="171"/>
      <c r="AV81" s="171"/>
    </row>
    <row r="82" spans="1:48" s="66" customFormat="1" ht="27" customHeight="1" thickBot="1" x14ac:dyDescent="0.25">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x14ac:dyDescent="0.2">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6</v>
      </c>
      <c r="Z83" s="658"/>
      <c r="AA83" s="658"/>
      <c r="AB83" s="658"/>
      <c r="AC83" s="658"/>
      <c r="AD83" s="173" t="s">
        <v>166</v>
      </c>
      <c r="AE83" s="176" t="s">
        <v>167</v>
      </c>
      <c r="AF83" s="475" t="str">
        <f>IF(M18="○", IF(OR(Y83&gt;=Y84, OR(A86,A87,A88,A89)=TRUE),"○","×"),"")</f>
        <v>○</v>
      </c>
      <c r="AG83" s="477" t="s">
        <v>173</v>
      </c>
      <c r="AL83" s="478" t="s">
        <v>185</v>
      </c>
      <c r="AM83" s="479"/>
      <c r="AN83" s="479"/>
      <c r="AO83" s="479"/>
      <c r="AP83" s="479"/>
      <c r="AQ83" s="479"/>
      <c r="AR83" s="479"/>
      <c r="AS83" s="479"/>
      <c r="AT83" s="479"/>
      <c r="AU83" s="479"/>
      <c r="AV83" s="480"/>
    </row>
    <row r="84" spans="1:48" s="66" customFormat="1" ht="28.5" customHeight="1" thickBot="1" x14ac:dyDescent="0.25">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x14ac:dyDescent="0.2">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x14ac:dyDescent="0.2">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x14ac:dyDescent="0.2">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x14ac:dyDescent="0.2">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x14ac:dyDescent="0.25">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x14ac:dyDescent="0.25">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
      </c>
      <c r="AL90" s="401" t="s">
        <v>206</v>
      </c>
      <c r="AM90" s="402"/>
      <c r="AN90" s="402"/>
      <c r="AO90" s="402"/>
      <c r="AP90" s="402"/>
      <c r="AQ90" s="402"/>
      <c r="AR90" s="402"/>
      <c r="AS90" s="402"/>
      <c r="AT90" s="402"/>
      <c r="AU90" s="402"/>
      <c r="AV90" s="403"/>
    </row>
    <row r="91" spans="1:48" s="66" customFormat="1" ht="6.75" customHeight="1" x14ac:dyDescent="0.2">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x14ac:dyDescent="0.2">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x14ac:dyDescent="0.25">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x14ac:dyDescent="0.25">
      <c r="A94" s="450" t="s">
        <v>164</v>
      </c>
      <c r="B94" s="451"/>
      <c r="C94" s="196" t="s">
        <v>177</v>
      </c>
      <c r="D94" s="197"/>
      <c r="E94" s="197"/>
      <c r="F94" s="197"/>
      <c r="G94" s="197"/>
      <c r="H94" s="197"/>
      <c r="I94" s="197"/>
      <c r="J94" s="197"/>
      <c r="K94" s="197"/>
      <c r="L94" s="197"/>
      <c r="M94" s="197"/>
      <c r="N94" s="197"/>
      <c r="O94" s="197"/>
      <c r="P94" s="197"/>
      <c r="Q94" s="197"/>
      <c r="R94" s="198"/>
      <c r="S94" s="470">
        <v>2565387</v>
      </c>
      <c r="T94" s="471"/>
      <c r="U94" s="471"/>
      <c r="V94" s="471"/>
      <c r="W94" s="472"/>
      <c r="X94" s="199" t="s">
        <v>4</v>
      </c>
      <c r="Y94" s="200"/>
      <c r="Z94" s="201"/>
      <c r="AA94" s="202"/>
      <c r="AB94" s="203"/>
      <c r="AC94" s="203"/>
      <c r="AD94" s="204"/>
      <c r="AE94" s="205"/>
      <c r="AF94" s="206"/>
      <c r="AJ94" s="194"/>
      <c r="AK94" s="194"/>
    </row>
    <row r="95" spans="1:48" ht="27" customHeight="1" thickBot="1" x14ac:dyDescent="0.25">
      <c r="A95" s="452"/>
      <c r="B95" s="453"/>
      <c r="C95" s="207"/>
      <c r="D95" s="460" t="s">
        <v>287</v>
      </c>
      <c r="E95" s="460"/>
      <c r="F95" s="460"/>
      <c r="G95" s="460"/>
      <c r="H95" s="460"/>
      <c r="I95" s="460"/>
      <c r="J95" s="460"/>
      <c r="K95" s="460"/>
      <c r="L95" s="460"/>
      <c r="M95" s="460"/>
      <c r="N95" s="460"/>
      <c r="O95" s="460"/>
      <c r="P95" s="460"/>
      <c r="Q95" s="460"/>
      <c r="R95" s="460"/>
      <c r="S95" s="464">
        <v>2160000</v>
      </c>
      <c r="T95" s="465"/>
      <c r="U95" s="465"/>
      <c r="V95" s="465"/>
      <c r="W95" s="466"/>
      <c r="X95" s="208" t="s">
        <v>4</v>
      </c>
      <c r="Y95" s="209" t="s">
        <v>28</v>
      </c>
      <c r="Z95" s="461">
        <f>IFERROR(S95/S94*100,0)</f>
        <v>84.197822784632493</v>
      </c>
      <c r="AA95" s="462"/>
      <c r="AB95" s="463"/>
      <c r="AC95" s="194" t="s">
        <v>29</v>
      </c>
      <c r="AD95" s="210" t="s">
        <v>116</v>
      </c>
      <c r="AE95" s="211" t="s">
        <v>167</v>
      </c>
      <c r="AF95" s="174" t="str">
        <f>IF(X18="○", IF(Z95=0,"",IF(Z95&gt;=200/3,"○","×")),"")</f>
        <v>○</v>
      </c>
      <c r="AG95" s="442" t="s">
        <v>187</v>
      </c>
      <c r="AJ95" s="194"/>
      <c r="AK95" s="194"/>
      <c r="AL95" s="401" t="s">
        <v>256</v>
      </c>
      <c r="AM95" s="408"/>
      <c r="AN95" s="408"/>
      <c r="AO95" s="408"/>
      <c r="AP95" s="408"/>
      <c r="AQ95" s="408"/>
      <c r="AR95" s="408"/>
      <c r="AS95" s="408"/>
      <c r="AT95" s="408"/>
      <c r="AU95" s="408"/>
      <c r="AV95" s="409"/>
    </row>
    <row r="96" spans="1:48" ht="18.75" customHeight="1" thickBot="1" x14ac:dyDescent="0.25">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x14ac:dyDescent="0.25">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x14ac:dyDescent="0.2">
      <c r="A98" s="218" t="s">
        <v>159</v>
      </c>
      <c r="B98" s="219"/>
      <c r="C98" s="219"/>
      <c r="D98" s="219"/>
      <c r="E98" s="219"/>
      <c r="F98" s="219"/>
      <c r="G98" s="219"/>
      <c r="H98" s="219"/>
      <c r="I98" s="219"/>
      <c r="J98" s="219"/>
      <c r="K98" s="219"/>
      <c r="L98" s="219"/>
      <c r="M98" s="219"/>
      <c r="N98" s="219"/>
      <c r="O98" s="219"/>
      <c r="P98" s="219"/>
      <c r="Q98" s="219"/>
      <c r="R98" s="220"/>
      <c r="S98" s="655">
        <f>S94+S96</f>
        <v>2565387</v>
      </c>
      <c r="T98" s="656"/>
      <c r="U98" s="656"/>
      <c r="V98" s="656"/>
      <c r="W98" s="656"/>
      <c r="X98" s="221" t="s">
        <v>4</v>
      </c>
      <c r="Y98" s="222"/>
      <c r="AA98" s="223"/>
      <c r="AB98" s="224"/>
      <c r="AC98" s="66"/>
      <c r="AD98" s="66"/>
      <c r="AE98" s="66"/>
      <c r="AF98" s="66"/>
      <c r="AG98" s="66"/>
      <c r="AH98" s="66"/>
      <c r="AI98" s="66"/>
    </row>
    <row r="99" spans="1:48" ht="26.25" customHeight="1" x14ac:dyDescent="0.2">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x14ac:dyDescent="0.2">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x14ac:dyDescent="0.2">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x14ac:dyDescent="0.2">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x14ac:dyDescent="0.2">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x14ac:dyDescent="0.25">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x14ac:dyDescent="0.25">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x14ac:dyDescent="0.2">
      <c r="A106" s="626" t="s">
        <v>73</v>
      </c>
      <c r="B106" s="627"/>
      <c r="C106" s="627"/>
      <c r="D106" s="628"/>
      <c r="E106" s="55" t="b">
        <v>1</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x14ac:dyDescent="0.25">
      <c r="A107" s="629"/>
      <c r="B107" s="415"/>
      <c r="C107" s="415"/>
      <c r="D107" s="630"/>
      <c r="E107" s="56" t="b">
        <v>1</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x14ac:dyDescent="0.2">
      <c r="A108" s="629"/>
      <c r="B108" s="415"/>
      <c r="C108" s="415"/>
      <c r="D108" s="630"/>
      <c r="E108" s="56" t="b">
        <v>1</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x14ac:dyDescent="0.2">
      <c r="A109" s="631"/>
      <c r="B109" s="632"/>
      <c r="C109" s="632"/>
      <c r="D109" s="633"/>
      <c r="E109" s="57" t="b">
        <v>1</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x14ac:dyDescent="0.2">
      <c r="A110" s="626" t="s">
        <v>78</v>
      </c>
      <c r="B110" s="627"/>
      <c r="C110" s="627"/>
      <c r="D110" s="628"/>
      <c r="E110" s="58" t="b">
        <v>1</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x14ac:dyDescent="0.2">
      <c r="A111" s="629"/>
      <c r="B111" s="415"/>
      <c r="C111" s="415"/>
      <c r="D111" s="630"/>
      <c r="E111" s="59" t="b">
        <v>1</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x14ac:dyDescent="0.2">
      <c r="A112" s="629"/>
      <c r="B112" s="415"/>
      <c r="C112" s="415"/>
      <c r="D112" s="630"/>
      <c r="E112" s="56" t="b">
        <v>1</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x14ac:dyDescent="0.2">
      <c r="A113" s="631"/>
      <c r="B113" s="632"/>
      <c r="C113" s="632"/>
      <c r="D113" s="633"/>
      <c r="E113" s="60" t="b">
        <v>1</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x14ac:dyDescent="0.2">
      <c r="A114" s="626" t="s">
        <v>83</v>
      </c>
      <c r="B114" s="627"/>
      <c r="C114" s="627"/>
      <c r="D114" s="628"/>
      <c r="E114" s="59" t="b">
        <v>1</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x14ac:dyDescent="0.2">
      <c r="A115" s="629"/>
      <c r="B115" s="415"/>
      <c r="C115" s="415"/>
      <c r="D115" s="630"/>
      <c r="E115" s="56" t="b">
        <v>1</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x14ac:dyDescent="0.2">
      <c r="A116" s="629"/>
      <c r="B116" s="415"/>
      <c r="C116" s="415"/>
      <c r="D116" s="630"/>
      <c r="E116" s="56" t="b">
        <v>1</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x14ac:dyDescent="0.2">
      <c r="A117" s="631"/>
      <c r="B117" s="632"/>
      <c r="C117" s="632"/>
      <c r="D117" s="633"/>
      <c r="E117" s="60" t="b">
        <v>1</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x14ac:dyDescent="0.2">
      <c r="A118" s="626" t="s">
        <v>88</v>
      </c>
      <c r="B118" s="627"/>
      <c r="C118" s="627"/>
      <c r="D118" s="628"/>
      <c r="E118" s="59" t="b">
        <v>1</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x14ac:dyDescent="0.2">
      <c r="A119" s="629"/>
      <c r="B119" s="415"/>
      <c r="C119" s="415"/>
      <c r="D119" s="630"/>
      <c r="E119" s="56" t="b">
        <v>1</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x14ac:dyDescent="0.2">
      <c r="A120" s="629"/>
      <c r="B120" s="415"/>
      <c r="C120" s="415"/>
      <c r="D120" s="630"/>
      <c r="E120" s="59" t="b">
        <v>1</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x14ac:dyDescent="0.2">
      <c r="A121" s="631"/>
      <c r="B121" s="632"/>
      <c r="C121" s="632"/>
      <c r="D121" s="633"/>
      <c r="E121" s="60" t="b">
        <v>1</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x14ac:dyDescent="0.2">
      <c r="A122" s="626" t="s">
        <v>93</v>
      </c>
      <c r="B122" s="627"/>
      <c r="C122" s="627"/>
      <c r="D122" s="628"/>
      <c r="E122" s="59" t="b">
        <v>1</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x14ac:dyDescent="0.2">
      <c r="A123" s="629"/>
      <c r="B123" s="415"/>
      <c r="C123" s="415"/>
      <c r="D123" s="630"/>
      <c r="E123" s="56" t="b">
        <v>1</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x14ac:dyDescent="0.2">
      <c r="A124" s="629"/>
      <c r="B124" s="415"/>
      <c r="C124" s="415"/>
      <c r="D124" s="630"/>
      <c r="E124" s="56" t="b">
        <v>1</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x14ac:dyDescent="0.2">
      <c r="A125" s="631"/>
      <c r="B125" s="632"/>
      <c r="C125" s="632"/>
      <c r="D125" s="633"/>
      <c r="E125" s="60" t="b">
        <v>1</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x14ac:dyDescent="0.2">
      <c r="A126" s="626" t="s">
        <v>98</v>
      </c>
      <c r="B126" s="627"/>
      <c r="C126" s="627"/>
      <c r="D126" s="628"/>
      <c r="E126" s="59" t="b">
        <v>1</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x14ac:dyDescent="0.2">
      <c r="A127" s="629"/>
      <c r="B127" s="415"/>
      <c r="C127" s="415"/>
      <c r="D127" s="630"/>
      <c r="E127" s="56" t="b">
        <v>1</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x14ac:dyDescent="0.2">
      <c r="A128" s="629"/>
      <c r="B128" s="415"/>
      <c r="C128" s="415"/>
      <c r="D128" s="630"/>
      <c r="E128" s="56" t="b">
        <v>1</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x14ac:dyDescent="0.25">
      <c r="A129" s="631"/>
      <c r="B129" s="632"/>
      <c r="C129" s="632"/>
      <c r="D129" s="633"/>
      <c r="E129" s="61" t="b">
        <v>1</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x14ac:dyDescent="0.2">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x14ac:dyDescent="0.2">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x14ac:dyDescent="0.2">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x14ac:dyDescent="0.2">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x14ac:dyDescent="0.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x14ac:dyDescent="0.2">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x14ac:dyDescent="0.25">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x14ac:dyDescent="0.2">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x14ac:dyDescent="0.2">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x14ac:dyDescent="0.2">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x14ac:dyDescent="0.2">
      <c r="A140" s="258"/>
      <c r="B140" s="259" t="s">
        <v>24</v>
      </c>
      <c r="C140" s="259"/>
      <c r="D140" s="676">
        <v>6</v>
      </c>
      <c r="E140" s="677"/>
      <c r="F140" s="259" t="s">
        <v>2</v>
      </c>
      <c r="G140" s="676">
        <v>7</v>
      </c>
      <c r="H140" s="677"/>
      <c r="I140" s="259" t="s">
        <v>3</v>
      </c>
      <c r="J140" s="676">
        <v>11</v>
      </c>
      <c r="K140" s="677"/>
      <c r="L140" s="259" t="s">
        <v>6</v>
      </c>
      <c r="M140" s="257"/>
      <c r="N140" s="678" t="s">
        <v>39</v>
      </c>
      <c r="O140" s="678"/>
      <c r="P140" s="678"/>
      <c r="Q140" s="679" t="str">
        <f>IF(G8="","",G8)</f>
        <v>合同会社カジュアル</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x14ac:dyDescent="0.2">
      <c r="A141" s="258"/>
      <c r="B141" s="261"/>
      <c r="C141" s="259"/>
      <c r="D141" s="259"/>
      <c r="E141" s="259"/>
      <c r="F141" s="259"/>
      <c r="G141" s="259"/>
      <c r="H141" s="259"/>
      <c r="I141" s="259"/>
      <c r="J141" s="259"/>
      <c r="K141" s="259"/>
      <c r="L141" s="259"/>
      <c r="M141" s="259"/>
      <c r="N141" s="670" t="s">
        <v>165</v>
      </c>
      <c r="O141" s="670"/>
      <c r="P141" s="670"/>
      <c r="Q141" s="671" t="s">
        <v>49</v>
      </c>
      <c r="R141" s="671"/>
      <c r="S141" s="672" t="s">
        <v>314</v>
      </c>
      <c r="T141" s="672"/>
      <c r="U141" s="672"/>
      <c r="V141" s="672"/>
      <c r="W141" s="672"/>
      <c r="X141" s="673" t="s">
        <v>50</v>
      </c>
      <c r="Y141" s="673"/>
      <c r="Z141" s="672" t="s">
        <v>315</v>
      </c>
      <c r="AA141" s="672"/>
      <c r="AB141" s="672"/>
      <c r="AC141" s="672"/>
      <c r="AD141" s="672"/>
      <c r="AE141" s="672"/>
      <c r="AF141" s="672"/>
      <c r="AG141" s="672"/>
      <c r="AH141" s="672"/>
      <c r="AI141" s="674"/>
      <c r="AJ141" s="675"/>
    </row>
    <row r="142" spans="1:49" ht="7.5" customHeight="1" thickBot="1" x14ac:dyDescent="0.25">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x14ac:dyDescent="0.2">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x14ac:dyDescent="0.2">
      <c r="A144" s="265" t="s">
        <v>201</v>
      </c>
      <c r="B144" s="266"/>
      <c r="C144" s="66"/>
      <c r="D144" s="66"/>
      <c r="E144" s="25" t="s">
        <v>210</v>
      </c>
    </row>
    <row r="145" spans="1:36" x14ac:dyDescent="0.2">
      <c r="A145" s="183" t="s">
        <v>272</v>
      </c>
      <c r="B145" s="266"/>
    </row>
    <row r="146" spans="1:36" x14ac:dyDescent="0.2">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x14ac:dyDescent="0.2">
      <c r="A147" s="25"/>
      <c r="B147" s="266"/>
    </row>
    <row r="148" spans="1:36" x14ac:dyDescent="0.2">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x14ac:dyDescent="0.2">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v>
      </c>
    </row>
    <row r="150" spans="1:36" x14ac:dyDescent="0.2">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x14ac:dyDescent="0.2">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x14ac:dyDescent="0.2">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x14ac:dyDescent="0.2">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x14ac:dyDescent="0.2">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v>
      </c>
    </row>
    <row r="156" spans="1:36" x14ac:dyDescent="0.2">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x14ac:dyDescent="0.2">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v>
      </c>
    </row>
    <row r="158" spans="1:36" ht="13.5" customHeight="1" x14ac:dyDescent="0.2">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x14ac:dyDescent="0.2">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v>
      </c>
    </row>
    <row r="160" spans="1:36" ht="16.5" customHeight="1" x14ac:dyDescent="0.2">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
      </c>
    </row>
    <row r="161" spans="1:36" ht="23.25" customHeight="1" x14ac:dyDescent="0.2">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v>
      </c>
    </row>
    <row r="162" spans="1:36" ht="25.5" customHeight="1" x14ac:dyDescent="0.2">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x14ac:dyDescent="0.2">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x14ac:dyDescent="0.2"/>
    <row r="165" spans="1:36" x14ac:dyDescent="0.2">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x14ac:dyDescent="0.2">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x14ac:dyDescent="0.2">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x14ac:dyDescent="0.2">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x14ac:dyDescent="0.2">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x14ac:dyDescent="0.2">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x14ac:dyDescent="0.2">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x14ac:dyDescent="0.2">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x14ac:dyDescent="0.2">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x14ac:dyDescent="0.2">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x14ac:dyDescent="0.2">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x14ac:dyDescent="0.2">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x14ac:dyDescent="0.2">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x14ac:dyDescent="0.2">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x14ac:dyDescent="0.2">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x14ac:dyDescent="0.2">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x14ac:dyDescent="0.2">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x14ac:dyDescent="0.2">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x14ac:dyDescent="0.2">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x14ac:dyDescent="0.2">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x14ac:dyDescent="0.2">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x14ac:dyDescent="0.2">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6350</xdr:colOff>
                    <xdr:row>84</xdr:row>
                    <xdr:rowOff>152400</xdr:rowOff>
                  </from>
                  <to>
                    <xdr:col>1</xdr:col>
                    <xdr:colOff>38100</xdr:colOff>
                    <xdr:row>85</xdr:row>
                    <xdr:rowOff>152400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6350</xdr:colOff>
                    <xdr:row>87</xdr:row>
                    <xdr:rowOff>38100</xdr:rowOff>
                  </from>
                  <to>
                    <xdr:col>1</xdr:col>
                    <xdr:colOff>38100</xdr:colOff>
                    <xdr:row>87</xdr:row>
                    <xdr:rowOff>196850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120650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120650</xdr:colOff>
                    <xdr:row>107</xdr:row>
                    <xdr:rowOff>6350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120650</xdr:colOff>
                    <xdr:row>108</xdr:row>
                    <xdr:rowOff>6350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120650</xdr:colOff>
                    <xdr:row>109</xdr:row>
                    <xdr:rowOff>6350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38100</xdr:rowOff>
                  </from>
                  <to>
                    <xdr:col>4</xdr:col>
                    <xdr:colOff>120650</xdr:colOff>
                    <xdr:row>109</xdr:row>
                    <xdr:rowOff>165100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120650</xdr:colOff>
                    <xdr:row>111</xdr:row>
                    <xdr:rowOff>6350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120650</xdr:colOff>
                    <xdr:row>112</xdr:row>
                    <xdr:rowOff>6350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120650</xdr:colOff>
                    <xdr:row>112</xdr:row>
                    <xdr:rowOff>120650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120650</xdr:colOff>
                    <xdr:row>114</xdr:row>
                    <xdr:rowOff>6350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31750</xdr:rowOff>
                  </from>
                  <to>
                    <xdr:col>4</xdr:col>
                    <xdr:colOff>120650</xdr:colOff>
                    <xdr:row>114</xdr:row>
                    <xdr:rowOff>152400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120650</xdr:colOff>
                    <xdr:row>116</xdr:row>
                    <xdr:rowOff>6350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120650</xdr:colOff>
                    <xdr:row>117</xdr:row>
                    <xdr:rowOff>6350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31750</xdr:rowOff>
                  </from>
                  <to>
                    <xdr:col>4</xdr:col>
                    <xdr:colOff>120650</xdr:colOff>
                    <xdr:row>117</xdr:row>
                    <xdr:rowOff>152400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120650</xdr:colOff>
                    <xdr:row>118</xdr:row>
                    <xdr:rowOff>120650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120650</xdr:colOff>
                    <xdr:row>120</xdr:row>
                    <xdr:rowOff>6350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120650</xdr:colOff>
                    <xdr:row>120</xdr:row>
                    <xdr:rowOff>120650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120650</xdr:colOff>
                    <xdr:row>122</xdr:row>
                    <xdr:rowOff>6350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31750</xdr:rowOff>
                  </from>
                  <to>
                    <xdr:col>4</xdr:col>
                    <xdr:colOff>120650</xdr:colOff>
                    <xdr:row>122</xdr:row>
                    <xdr:rowOff>152400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120650</xdr:colOff>
                    <xdr:row>124</xdr:row>
                    <xdr:rowOff>6350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120650</xdr:colOff>
                    <xdr:row>125</xdr:row>
                    <xdr:rowOff>6350</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120650</xdr:colOff>
                    <xdr:row>126</xdr:row>
                    <xdr:rowOff>6350</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120650</xdr:colOff>
                    <xdr:row>127</xdr:row>
                    <xdr:rowOff>6350</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120650</xdr:colOff>
                    <xdr:row>128</xdr:row>
                    <xdr:rowOff>6350</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120650</xdr:colOff>
                    <xdr:row>73</xdr:row>
                    <xdr:rowOff>57150</xdr:rowOff>
                  </from>
                  <to>
                    <xdr:col>21</xdr:col>
                    <xdr:colOff>120650</xdr:colOff>
                    <xdr:row>73</xdr:row>
                    <xdr:rowOff>165100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107950</xdr:colOff>
                    <xdr:row>73</xdr:row>
                    <xdr:rowOff>63500</xdr:rowOff>
                  </from>
                  <to>
                    <xdr:col>27</xdr:col>
                    <xdr:colOff>107950</xdr:colOff>
                    <xdr:row>73</xdr:row>
                    <xdr:rowOff>171450</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120650</xdr:colOff>
                    <xdr:row>73</xdr:row>
                    <xdr:rowOff>57150</xdr:rowOff>
                  </from>
                  <to>
                    <xdr:col>33</xdr:col>
                    <xdr:colOff>120650</xdr:colOff>
                    <xdr:row>73</xdr:row>
                    <xdr:rowOff>165100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tabSelected="1" view="pageBreakPreview" topLeftCell="S11" zoomScale="112" zoomScaleNormal="120" zoomScaleSheetLayoutView="112" workbookViewId="0">
      <selection activeCell="T14" sqref="T14:T17"/>
    </sheetView>
  </sheetViews>
  <sheetFormatPr defaultColWidth="9" defaultRowHeight="13" x14ac:dyDescent="0.2"/>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x14ac:dyDescent="0.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x14ac:dyDescent="0.25">
      <c r="A2" s="22"/>
      <c r="B2" s="22"/>
      <c r="C2" s="22"/>
      <c r="D2" s="22"/>
      <c r="E2" s="22"/>
      <c r="F2" s="22"/>
      <c r="G2" s="22"/>
      <c r="H2" s="22"/>
      <c r="I2" s="22"/>
      <c r="J2" s="22"/>
      <c r="K2" s="22"/>
      <c r="L2" s="22"/>
      <c r="M2" s="22"/>
      <c r="N2" s="22"/>
      <c r="O2" s="22"/>
      <c r="P2" s="22"/>
      <c r="Q2" s="22"/>
      <c r="R2" s="22"/>
      <c r="S2" s="22"/>
      <c r="T2" s="22"/>
      <c r="U2" s="22"/>
    </row>
    <row r="3" spans="1:22" ht="14.5" thickBot="1" x14ac:dyDescent="0.25">
      <c r="A3" s="696" t="s">
        <v>39</v>
      </c>
      <c r="B3" s="696"/>
      <c r="C3" s="697"/>
      <c r="D3" s="698" t="str">
        <f>IF(基本情報入力シート!M37="","",基本情報入力シート!M37)</f>
        <v>合同会社カジュアル</v>
      </c>
      <c r="E3" s="699"/>
      <c r="F3" s="699"/>
      <c r="G3" s="699"/>
      <c r="H3" s="699"/>
      <c r="I3" s="699"/>
      <c r="J3" s="699"/>
      <c r="K3" s="699"/>
      <c r="L3" s="699"/>
      <c r="M3" s="699"/>
      <c r="N3" s="699"/>
      <c r="O3" s="700"/>
      <c r="P3" s="22"/>
      <c r="Q3" s="22"/>
      <c r="R3" s="22"/>
      <c r="S3" s="22"/>
      <c r="T3" s="22"/>
      <c r="U3" s="22"/>
    </row>
    <row r="4" spans="1:22" ht="9" customHeight="1" thickBot="1" x14ac:dyDescent="0.25">
      <c r="A4" s="133"/>
      <c r="B4" s="133"/>
      <c r="C4" s="133"/>
      <c r="D4" s="21"/>
      <c r="E4" s="21"/>
      <c r="F4" s="21"/>
      <c r="G4" s="21"/>
      <c r="H4" s="21"/>
      <c r="I4" s="21"/>
      <c r="J4" s="21"/>
      <c r="K4" s="21"/>
      <c r="L4" s="21"/>
      <c r="M4" s="21"/>
      <c r="N4" s="21"/>
      <c r="O4" s="22"/>
      <c r="P4" s="22"/>
      <c r="Q4" s="22"/>
      <c r="R4" s="22"/>
      <c r="S4" s="22"/>
      <c r="T4" s="22"/>
      <c r="U4" s="22"/>
    </row>
    <row r="5" spans="1:22" ht="13.5" customHeight="1" x14ac:dyDescent="0.2">
      <c r="A5" s="22"/>
      <c r="B5" s="703"/>
      <c r="C5" s="704"/>
      <c r="D5" s="704"/>
      <c r="E5" s="704"/>
      <c r="F5" s="704"/>
      <c r="G5" s="704"/>
      <c r="H5" s="704"/>
      <c r="I5" s="704"/>
      <c r="J5" s="704"/>
      <c r="K5" s="704"/>
      <c r="L5" s="704"/>
      <c r="M5" s="704"/>
      <c r="N5" s="704"/>
      <c r="O5" s="705"/>
      <c r="P5" s="701" t="s">
        <v>66</v>
      </c>
      <c r="Q5" s="183"/>
      <c r="R5" s="22"/>
    </row>
    <row r="6" spans="1:22" ht="10.5" customHeight="1" x14ac:dyDescent="0.2">
      <c r="A6" s="22"/>
      <c r="B6" s="439"/>
      <c r="C6" s="600"/>
      <c r="D6" s="600"/>
      <c r="E6" s="600"/>
      <c r="F6" s="600"/>
      <c r="G6" s="600"/>
      <c r="H6" s="600"/>
      <c r="I6" s="600"/>
      <c r="J6" s="600"/>
      <c r="K6" s="600"/>
      <c r="L6" s="600"/>
      <c r="M6" s="600"/>
      <c r="N6" s="600"/>
      <c r="O6" s="706"/>
      <c r="P6" s="702"/>
      <c r="Q6" s="275"/>
      <c r="R6" s="22"/>
    </row>
    <row r="7" spans="1:22" ht="18" customHeight="1" x14ac:dyDescent="0.2">
      <c r="A7" s="22"/>
      <c r="B7" s="276" t="s">
        <v>107</v>
      </c>
      <c r="C7" s="277"/>
      <c r="D7" s="277"/>
      <c r="E7" s="277"/>
      <c r="F7" s="277"/>
      <c r="G7" s="277"/>
      <c r="H7" s="277"/>
      <c r="I7" s="277"/>
      <c r="J7" s="277"/>
      <c r="K7" s="277"/>
      <c r="L7" s="277"/>
      <c r="M7" s="277"/>
      <c r="N7" s="277"/>
      <c r="O7" s="277"/>
      <c r="P7" s="278">
        <f>SUM(R19:R118)</f>
        <v>14359439</v>
      </c>
      <c r="Q7" s="183"/>
      <c r="R7" s="22"/>
    </row>
    <row r="8" spans="1:22" ht="18" customHeight="1" x14ac:dyDescent="0.2">
      <c r="A8" s="22"/>
      <c r="B8" s="279" t="s">
        <v>108</v>
      </c>
      <c r="C8" s="280"/>
      <c r="D8" s="280"/>
      <c r="E8" s="280"/>
      <c r="F8" s="280"/>
      <c r="G8" s="280"/>
      <c r="H8" s="280"/>
      <c r="I8" s="280"/>
      <c r="J8" s="280"/>
      <c r="K8" s="280"/>
      <c r="L8" s="280"/>
      <c r="M8" s="280"/>
      <c r="N8" s="280"/>
      <c r="O8" s="280"/>
      <c r="P8" s="278">
        <f>SUM(T19:T118)</f>
        <v>4402696</v>
      </c>
      <c r="Q8" s="281"/>
      <c r="R8" s="22"/>
    </row>
    <row r="9" spans="1:22" ht="18.75" customHeight="1" thickBot="1" x14ac:dyDescent="0.25">
      <c r="A9" s="22"/>
      <c r="B9" s="716" t="s">
        <v>203</v>
      </c>
      <c r="C9" s="717"/>
      <c r="D9" s="717"/>
      <c r="E9" s="717"/>
      <c r="F9" s="717"/>
      <c r="G9" s="717"/>
      <c r="H9" s="717"/>
      <c r="I9" s="717"/>
      <c r="J9" s="717"/>
      <c r="K9" s="717"/>
      <c r="L9" s="717"/>
      <c r="M9" s="717"/>
      <c r="N9" s="717"/>
      <c r="O9" s="717"/>
      <c r="P9" s="282">
        <f>SUM(V19:V118)</f>
        <v>2515086</v>
      </c>
      <c r="Q9" s="142"/>
      <c r="R9" s="142"/>
      <c r="S9" s="22"/>
      <c r="T9" s="22"/>
      <c r="U9" s="22"/>
    </row>
    <row r="10" spans="1:22" ht="7.5" customHeight="1" x14ac:dyDescent="0.2">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x14ac:dyDescent="0.2">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x14ac:dyDescent="0.25">
      <c r="A12" s="87"/>
      <c r="B12" s="87"/>
      <c r="C12" s="87"/>
      <c r="D12" s="87"/>
      <c r="E12" s="87"/>
      <c r="F12" s="87"/>
      <c r="G12" s="87"/>
      <c r="H12" s="87"/>
      <c r="I12" s="87"/>
      <c r="J12" s="87"/>
      <c r="K12" s="87"/>
      <c r="L12" s="87"/>
      <c r="M12" s="87"/>
      <c r="N12" s="87"/>
      <c r="O12" s="283"/>
      <c r="P12" s="22"/>
      <c r="Q12" s="22"/>
      <c r="R12" s="22"/>
      <c r="S12" s="22"/>
      <c r="T12" s="22"/>
      <c r="U12" s="22"/>
    </row>
    <row r="13" spans="1:22" ht="24" customHeight="1" x14ac:dyDescent="0.2">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x14ac:dyDescent="0.2">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x14ac:dyDescent="0.2">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x14ac:dyDescent="0.2">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x14ac:dyDescent="0.2">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x14ac:dyDescent="0.2">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x14ac:dyDescent="0.2">
      <c r="A19" s="306" t="s">
        <v>9</v>
      </c>
      <c r="B19" s="718" t="str">
        <f>IF(基本情報入力シート!C53="","",基本情報入力シート!C53)</f>
        <v>1472802162</v>
      </c>
      <c r="C19" s="719"/>
      <c r="D19" s="719"/>
      <c r="E19" s="719"/>
      <c r="F19" s="719"/>
      <c r="G19" s="719"/>
      <c r="H19" s="719"/>
      <c r="I19" s="719"/>
      <c r="J19" s="719"/>
      <c r="K19" s="720"/>
      <c r="L19" s="307" t="str">
        <f>IF(基本情報入力シート!M53="","",基本情報入力シート!M53)</f>
        <v>神奈川県</v>
      </c>
      <c r="M19" s="308" t="str">
        <f>IF(基本情報入力シート!R53="","",基本情報入力シート!R53)</f>
        <v>神奈川県</v>
      </c>
      <c r="N19" s="308" t="str">
        <f>IF(基本情報入力シート!W53="","",基本情報入力シート!W53)</f>
        <v>秦野市</v>
      </c>
      <c r="O19" s="309" t="str">
        <f>IF(基本情報入力シート!X53="","",基本情報入力シート!X53)</f>
        <v>訪問介護みちびき</v>
      </c>
      <c r="P19" s="310" t="str">
        <f>IF(基本情報入力シート!Y53="","",基本情報入力シート!Y53)</f>
        <v>訪問介護</v>
      </c>
      <c r="Q19" s="311" t="s">
        <v>311</v>
      </c>
      <c r="R19" s="312">
        <v>8277923</v>
      </c>
      <c r="S19" s="313" t="s">
        <v>312</v>
      </c>
      <c r="T19" s="314">
        <v>2537901</v>
      </c>
      <c r="U19" s="314">
        <v>2</v>
      </c>
      <c r="V19" s="315">
        <v>1450222</v>
      </c>
    </row>
    <row r="20" spans="1:22" ht="27.75" customHeight="1" x14ac:dyDescent="0.2">
      <c r="A20" s="316">
        <f>A19+1</f>
        <v>2</v>
      </c>
      <c r="B20" s="718" t="str">
        <f>IF(基本情報入力シート!C54="","",基本情報入力シート!C54)</f>
        <v>1492800220</v>
      </c>
      <c r="C20" s="719"/>
      <c r="D20" s="719"/>
      <c r="E20" s="719"/>
      <c r="F20" s="719"/>
      <c r="G20" s="719"/>
      <c r="H20" s="719"/>
      <c r="I20" s="719"/>
      <c r="J20" s="719"/>
      <c r="K20" s="720"/>
      <c r="L20" s="307" t="str">
        <f>IF(基本情報入力シート!M54="","",基本情報入力シート!M54)</f>
        <v>秦野市</v>
      </c>
      <c r="M20" s="308" t="str">
        <f>IF(基本情報入力シート!R54="","",基本情報入力シート!R54)</f>
        <v>神奈川県</v>
      </c>
      <c r="N20" s="308" t="str">
        <f>IF(基本情報入力シート!W54="","",基本情報入力シート!W54)</f>
        <v>秦野市</v>
      </c>
      <c r="O20" s="309" t="str">
        <f>IF(基本情報入力シート!X54="","",基本情報入力シート!X54)</f>
        <v>定期巡回随時対応型訪問介護看護みちびき</v>
      </c>
      <c r="P20" s="310" t="str">
        <f>IF(基本情報入力シート!Y54="","",基本情報入力シート!Y54)</f>
        <v>定期巡回･随時対応型訪問介護看護</v>
      </c>
      <c r="Q20" s="311" t="s">
        <v>311</v>
      </c>
      <c r="R20" s="312">
        <v>4997256</v>
      </c>
      <c r="S20" s="313" t="s">
        <v>312</v>
      </c>
      <c r="T20" s="314">
        <v>1532213</v>
      </c>
      <c r="U20" s="314">
        <v>2</v>
      </c>
      <c r="V20" s="315">
        <v>875076</v>
      </c>
    </row>
    <row r="21" spans="1:22" ht="27.75" customHeight="1" x14ac:dyDescent="0.2">
      <c r="A21" s="316">
        <f t="shared" ref="A21:A84" si="0">A20+1</f>
        <v>3</v>
      </c>
      <c r="B21" s="718" t="str">
        <f>IF(基本情報入力シート!C55="","",基本情報入力シート!C55)</f>
        <v>1492800238</v>
      </c>
      <c r="C21" s="719"/>
      <c r="D21" s="719"/>
      <c r="E21" s="719"/>
      <c r="F21" s="719"/>
      <c r="G21" s="719"/>
      <c r="H21" s="719"/>
      <c r="I21" s="719"/>
      <c r="J21" s="719"/>
      <c r="K21" s="720"/>
      <c r="L21" s="307" t="str">
        <f>IF(基本情報入力シート!M55="","",基本情報入力シート!M55)</f>
        <v>秦野市</v>
      </c>
      <c r="M21" s="308" t="str">
        <f>IF(基本情報入力シート!R55="","",基本情報入力シート!R55)</f>
        <v>神奈川県</v>
      </c>
      <c r="N21" s="308" t="str">
        <f>IF(基本情報入力シート!W55="","",基本情報入力シート!W55)</f>
        <v>秦野市</v>
      </c>
      <c r="O21" s="309" t="str">
        <f>IF(基本情報入力シート!X55="","",基本情報入力シート!X55)</f>
        <v>夜間対応型訪問介護みちびき</v>
      </c>
      <c r="P21" s="310" t="str">
        <f>IF(基本情報入力シート!Y55="","",基本情報入力シート!Y55)</f>
        <v>夜間対応型訪問介護</v>
      </c>
      <c r="Q21" s="311" t="s">
        <v>311</v>
      </c>
      <c r="R21" s="312">
        <v>218654</v>
      </c>
      <c r="S21" s="313" t="s">
        <v>312</v>
      </c>
      <c r="T21" s="314">
        <v>67199</v>
      </c>
      <c r="U21" s="314">
        <v>1</v>
      </c>
      <c r="V21" s="315">
        <v>38132</v>
      </c>
    </row>
    <row r="22" spans="1:22" ht="27.75" customHeight="1" x14ac:dyDescent="0.2">
      <c r="A22" s="316">
        <f t="shared" si="0"/>
        <v>4</v>
      </c>
      <c r="B22" s="718" t="str">
        <f>IF(基本情報入力シート!C56="","",基本情報入力シート!C56)</f>
        <v>14A2800052</v>
      </c>
      <c r="C22" s="719"/>
      <c r="D22" s="719"/>
      <c r="E22" s="719"/>
      <c r="F22" s="719"/>
      <c r="G22" s="719"/>
      <c r="H22" s="719"/>
      <c r="I22" s="719"/>
      <c r="J22" s="719"/>
      <c r="K22" s="720"/>
      <c r="L22" s="307" t="str">
        <f>IF(基本情報入力シート!M56="","",基本情報入力シート!M56)</f>
        <v>秦野市</v>
      </c>
      <c r="M22" s="308" t="str">
        <f>IF(基本情報入力シート!R56="","",基本情報入力シート!R56)</f>
        <v>神奈川県</v>
      </c>
      <c r="N22" s="308" t="str">
        <f>IF(基本情報入力シート!W56="","",基本情報入力シート!W56)</f>
        <v>秦野市</v>
      </c>
      <c r="O22" s="309" t="str">
        <f>IF(基本情報入力シート!X56="","",基本情報入力シート!X56)</f>
        <v>訪問介護みちびき（総合事業）</v>
      </c>
      <c r="P22" s="310" t="str">
        <f>IF(基本情報入力シート!Y56="","",基本情報入力シート!Y56)</f>
        <v>訪問型サービス（総合事業）</v>
      </c>
      <c r="Q22" s="311" t="s">
        <v>311</v>
      </c>
      <c r="R22" s="312">
        <v>865606</v>
      </c>
      <c r="S22" s="313" t="s">
        <v>312</v>
      </c>
      <c r="T22" s="314">
        <v>265383</v>
      </c>
      <c r="U22" s="314">
        <v>1</v>
      </c>
      <c r="V22" s="315">
        <v>151656</v>
      </c>
    </row>
    <row r="23" spans="1:22" ht="27.75" customHeight="1" x14ac:dyDescent="0.2">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x14ac:dyDescent="0.2">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x14ac:dyDescent="0.2">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x14ac:dyDescent="0.2">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x14ac:dyDescent="0.2">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x14ac:dyDescent="0.2">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x14ac:dyDescent="0.2">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x14ac:dyDescent="0.2">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x14ac:dyDescent="0.2">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x14ac:dyDescent="0.2">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x14ac:dyDescent="0.2">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x14ac:dyDescent="0.2">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x14ac:dyDescent="0.2">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x14ac:dyDescent="0.2">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x14ac:dyDescent="0.2">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x14ac:dyDescent="0.2">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x14ac:dyDescent="0.2">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x14ac:dyDescent="0.2">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x14ac:dyDescent="0.2">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x14ac:dyDescent="0.2">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x14ac:dyDescent="0.2">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x14ac:dyDescent="0.2">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x14ac:dyDescent="0.2">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x14ac:dyDescent="0.2">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x14ac:dyDescent="0.2">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x14ac:dyDescent="0.2">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x14ac:dyDescent="0.2">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x14ac:dyDescent="0.2">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x14ac:dyDescent="0.2">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x14ac:dyDescent="0.2">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x14ac:dyDescent="0.2">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x14ac:dyDescent="0.2">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x14ac:dyDescent="0.2">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x14ac:dyDescent="0.2">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x14ac:dyDescent="0.2">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x14ac:dyDescent="0.2">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x14ac:dyDescent="0.2">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x14ac:dyDescent="0.2">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x14ac:dyDescent="0.2">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x14ac:dyDescent="0.2">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x14ac:dyDescent="0.2">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x14ac:dyDescent="0.2">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x14ac:dyDescent="0.2">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x14ac:dyDescent="0.2">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x14ac:dyDescent="0.2">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x14ac:dyDescent="0.2">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x14ac:dyDescent="0.2">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x14ac:dyDescent="0.2">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x14ac:dyDescent="0.2">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x14ac:dyDescent="0.2">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x14ac:dyDescent="0.2">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x14ac:dyDescent="0.2">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x14ac:dyDescent="0.2">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x14ac:dyDescent="0.2">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x14ac:dyDescent="0.2">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x14ac:dyDescent="0.2">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x14ac:dyDescent="0.2">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x14ac:dyDescent="0.2">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x14ac:dyDescent="0.2">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x14ac:dyDescent="0.2">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x14ac:dyDescent="0.2">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x14ac:dyDescent="0.2">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x14ac:dyDescent="0.2">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x14ac:dyDescent="0.2">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x14ac:dyDescent="0.2">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x14ac:dyDescent="0.2">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x14ac:dyDescent="0.2">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x14ac:dyDescent="0.2">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x14ac:dyDescent="0.2">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x14ac:dyDescent="0.2">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x14ac:dyDescent="0.2">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x14ac:dyDescent="0.2">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x14ac:dyDescent="0.2">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x14ac:dyDescent="0.2">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x14ac:dyDescent="0.2">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x14ac:dyDescent="0.2">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x14ac:dyDescent="0.2">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x14ac:dyDescent="0.2">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x14ac:dyDescent="0.2">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x14ac:dyDescent="0.2">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x14ac:dyDescent="0.2">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x14ac:dyDescent="0.2">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x14ac:dyDescent="0.2">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x14ac:dyDescent="0.2">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x14ac:dyDescent="0.2">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x14ac:dyDescent="0.2">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x14ac:dyDescent="0.2">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x14ac:dyDescent="0.2">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x14ac:dyDescent="0.2">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x14ac:dyDescent="0.2">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x14ac:dyDescent="0.2">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x14ac:dyDescent="0.2">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x14ac:dyDescent="0.2">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x14ac:dyDescent="0.2">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x14ac:dyDescent="0.2">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x14ac:dyDescent="0.25">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x14ac:dyDescent="0.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x14ac:dyDescent="0.2"/>
  <cols>
    <col min="1" max="1" width="48" customWidth="1"/>
  </cols>
  <sheetData>
    <row r="1" spans="1:1" x14ac:dyDescent="0.2">
      <c r="A1" s="1"/>
    </row>
    <row r="2" spans="1:1" ht="22.5" customHeight="1" thickBot="1" x14ac:dyDescent="0.25">
      <c r="A2" s="1" t="s">
        <v>10</v>
      </c>
    </row>
    <row r="3" spans="1:1" ht="39.75" customHeight="1" thickBot="1" x14ac:dyDescent="0.25">
      <c r="A3" s="2" t="s">
        <v>8</v>
      </c>
    </row>
    <row r="4" spans="1:1" ht="16.5" customHeight="1" x14ac:dyDescent="0.2">
      <c r="A4" s="3" t="s">
        <v>11</v>
      </c>
    </row>
    <row r="5" spans="1:1" ht="16.5" customHeight="1" x14ac:dyDescent="0.2">
      <c r="A5" s="5" t="s">
        <v>12</v>
      </c>
    </row>
    <row r="6" spans="1:1" ht="16.5" customHeight="1" x14ac:dyDescent="0.2">
      <c r="A6" s="4" t="s">
        <v>71</v>
      </c>
    </row>
    <row r="7" spans="1:1" ht="16.5" customHeight="1" x14ac:dyDescent="0.2">
      <c r="A7" s="4" t="s">
        <v>142</v>
      </c>
    </row>
    <row r="8" spans="1:1" ht="16.5" customHeight="1" x14ac:dyDescent="0.2">
      <c r="A8" s="4" t="s">
        <v>13</v>
      </c>
    </row>
    <row r="9" spans="1:1" ht="16.5" customHeight="1" x14ac:dyDescent="0.2">
      <c r="A9" s="4" t="s">
        <v>14</v>
      </c>
    </row>
    <row r="10" spans="1:1" ht="16.5" customHeight="1" x14ac:dyDescent="0.2">
      <c r="A10" s="4" t="s">
        <v>143</v>
      </c>
    </row>
    <row r="11" spans="1:1" ht="16.5" customHeight="1" x14ac:dyDescent="0.2">
      <c r="A11" s="4" t="s">
        <v>144</v>
      </c>
    </row>
    <row r="12" spans="1:1" ht="16.5" customHeight="1" x14ac:dyDescent="0.2">
      <c r="A12" s="4" t="s">
        <v>15</v>
      </c>
    </row>
    <row r="13" spans="1:1" ht="16.5" customHeight="1" x14ac:dyDescent="0.2">
      <c r="A13" s="4" t="s">
        <v>145</v>
      </c>
    </row>
    <row r="14" spans="1:1" ht="16.5" customHeight="1" x14ac:dyDescent="0.2">
      <c r="A14" s="4" t="s">
        <v>146</v>
      </c>
    </row>
    <row r="15" spans="1:1" ht="16.5" customHeight="1" x14ac:dyDescent="0.2">
      <c r="A15" s="5" t="s">
        <v>16</v>
      </c>
    </row>
    <row r="16" spans="1:1" ht="16.5" customHeight="1" x14ac:dyDescent="0.2">
      <c r="A16" s="4" t="s">
        <v>147</v>
      </c>
    </row>
    <row r="17" spans="1:1" ht="16.5" customHeight="1" x14ac:dyDescent="0.2">
      <c r="A17" s="4" t="s">
        <v>17</v>
      </c>
    </row>
    <row r="18" spans="1:1" ht="16.5" customHeight="1" x14ac:dyDescent="0.2">
      <c r="A18" s="5" t="s">
        <v>18</v>
      </c>
    </row>
    <row r="19" spans="1:1" ht="16.5" customHeight="1" x14ac:dyDescent="0.2">
      <c r="A19" s="4" t="s">
        <v>148</v>
      </c>
    </row>
    <row r="20" spans="1:1" ht="16.5" customHeight="1" x14ac:dyDescent="0.2">
      <c r="A20" s="5" t="s">
        <v>19</v>
      </c>
    </row>
    <row r="21" spans="1:1" ht="16.5" customHeight="1" x14ac:dyDescent="0.2">
      <c r="A21" s="4" t="s">
        <v>149</v>
      </c>
    </row>
    <row r="22" spans="1:1" ht="16.5" customHeight="1" x14ac:dyDescent="0.2">
      <c r="A22" s="5" t="s">
        <v>20</v>
      </c>
    </row>
    <row r="23" spans="1:1" ht="16.5" customHeight="1" x14ac:dyDescent="0.2">
      <c r="A23" s="4" t="s">
        <v>150</v>
      </c>
    </row>
    <row r="24" spans="1:1" ht="16.5" customHeight="1" x14ac:dyDescent="0.2">
      <c r="A24" s="4" t="s">
        <v>21</v>
      </c>
    </row>
    <row r="25" spans="1:1" ht="16.5" customHeight="1" x14ac:dyDescent="0.2">
      <c r="A25" s="4" t="s">
        <v>151</v>
      </c>
    </row>
    <row r="26" spans="1:1" ht="16.5" customHeight="1" x14ac:dyDescent="0.2">
      <c r="A26" s="4" t="s">
        <v>105</v>
      </c>
    </row>
    <row r="27" spans="1:1" ht="16.5" customHeight="1" thickBot="1" x14ac:dyDescent="0.25">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2024-10-08T12:50:06Z</dcterms:modified>
</cp:coreProperties>
</file>